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65476" windowWidth="10815" windowHeight="8190" activeTab="2"/>
  </bookViews>
  <sheets>
    <sheet name="様式４－１算出資料" sheetId="1" r:id="rId1"/>
    <sheet name="様式４－２積算根拠" sheetId="2" r:id="rId2"/>
    <sheet name="参照資料" sheetId="3" r:id="rId3"/>
  </sheets>
  <definedNames>
    <definedName name="_xlnm.Print_Area" localSheetId="0">'様式４－１算出資料'!$A$1:$U$265</definedName>
    <definedName name="_xlnm.Print_Area" localSheetId="1">'様式４－２積算根拠'!$A$1:$AH$47</definedName>
    <definedName name="_xlnm.Print_Titles" localSheetId="0">'様式４－１算出資料'!$1:$5</definedName>
    <definedName name="_xlnm.Print_Titles" localSheetId="1">'様式４－２積算根拠'!$1:$9</definedName>
    <definedName name="稼働日数">'参照資料'!$G$11:$P$19</definedName>
  </definedNames>
  <calcPr fullCalcOnLoad="1"/>
</workbook>
</file>

<file path=xl/sharedStrings.xml><?xml version="1.0" encoding="utf-8"?>
<sst xmlns="http://schemas.openxmlformats.org/spreadsheetml/2006/main" count="767" uniqueCount="186">
  <si>
    <t>機種</t>
  </si>
  <si>
    <t>作業幅</t>
  </si>
  <si>
    <t>作業速度</t>
  </si>
  <si>
    <t>実作業率</t>
  </si>
  <si>
    <t>1日の実</t>
  </si>
  <si>
    <t>可能日数</t>
  </si>
  <si>
    <t>作業負担面積</t>
  </si>
  <si>
    <t>作業時間</t>
  </si>
  <si>
    <t>時間</t>
  </si>
  <si>
    <t>ha/日</t>
  </si>
  <si>
    <t>日</t>
  </si>
  <si>
    <t>①=カタログ等から記入</t>
  </si>
  <si>
    <t>②=カタログ等又は、表14から記入</t>
  </si>
  <si>
    <t>③=表14参照</t>
  </si>
  <si>
    <t>④=表14参照</t>
  </si>
  <si>
    <t>⑦=表14参照</t>
  </si>
  <si>
    <t>申請者</t>
  </si>
  <si>
    <t>導入前の状況</t>
  </si>
  <si>
    <t>導入後の計画</t>
  </si>
  <si>
    <t>氏名又は法人名</t>
  </si>
  <si>
    <t>代表者名</t>
  </si>
  <si>
    <t>期間</t>
  </si>
  <si>
    <t>作業負担面積(ha)</t>
  </si>
  <si>
    <t>導入の理由等</t>
  </si>
  <si>
    <t>合計</t>
  </si>
  <si>
    <t>(Ａ)</t>
  </si>
  <si>
    <t>計</t>
  </si>
  <si>
    <t>高性能機械を導入することにより受託面積の拡大を行い、経営の高度化を図る。</t>
  </si>
  <si>
    <t>回</t>
  </si>
  <si>
    <t>～</t>
  </si>
  <si>
    <t>⑥=１日８時間を上限とした</t>
  </si>
  <si>
    <t>申請者名</t>
  </si>
  <si>
    <t>区分</t>
  </si>
  <si>
    <t>新規(b)</t>
  </si>
  <si>
    <t>新規(c)</t>
  </si>
  <si>
    <t>既存機の実施面積(ha)</t>
  </si>
  <si>
    <t>(Ｂ)</t>
  </si>
  <si>
    <t>対象面積　　(ha)</t>
  </si>
  <si>
    <t>～</t>
  </si>
  <si>
    <t>農協名</t>
  </si>
  <si>
    <t>担当者</t>
  </si>
  <si>
    <t>(所属・氏名）</t>
  </si>
  <si>
    <t>表14 農業機械の代表的なほ場作業能率等</t>
  </si>
  <si>
    <t>ほ場作業効率</t>
  </si>
  <si>
    <t>表１ 月ごとの１日の作業時間</t>
  </si>
  <si>
    <t>月</t>
  </si>
  <si>
    <t>地域</t>
  </si>
  <si>
    <t>表２ 天候からみて安全性を考慮した月別機械作業日数率（％）</t>
  </si>
  <si>
    <t>合　　　　計</t>
  </si>
  <si>
    <t>地区名：</t>
  </si>
  <si>
    <t>番地</t>
  </si>
  <si>
    <t>帯　 広</t>
  </si>
  <si>
    <t>新規(a)</t>
  </si>
  <si>
    <t>新規(d)</t>
  </si>
  <si>
    <t>新規(e)</t>
  </si>
  <si>
    <t>新規(f)</t>
  </si>
  <si>
    <t>釧　 路</t>
  </si>
  <si>
    <t>％</t>
  </si>
  <si>
    <t>ha</t>
  </si>
  <si>
    <t>牧草播種機</t>
  </si>
  <si>
    <t>追播機</t>
  </si>
  <si>
    <t>とうもろこし播種機</t>
  </si>
  <si>
    <t>水稲直播機</t>
  </si>
  <si>
    <t>梱包解体機</t>
  </si>
  <si>
    <t>運搬機</t>
  </si>
  <si>
    <t>梱包格納用機械</t>
  </si>
  <si>
    <t>サイレージ取出機</t>
  </si>
  <si>
    <t>サイレージ積込機</t>
  </si>
  <si>
    <t>稲わら収集機</t>
  </si>
  <si>
    <t>アンモニア処理機</t>
  </si>
  <si>
    <t>家畜ふん尿土壌還元用機械</t>
  </si>
  <si>
    <t>作業管理システム</t>
  </si>
  <si>
    <t>側方放てき式マニュアスプレッダー</t>
  </si>
  <si>
    <t>尿散布機(2500ℓ）</t>
  </si>
  <si>
    <t>尿散布機(5000ℓ）</t>
  </si>
  <si>
    <t>有効作業幅率</t>
  </si>
  <si>
    <t>グラスシーダー</t>
  </si>
  <si>
    <t>シーダーマルチ4条</t>
  </si>
  <si>
    <t>モーアコンディショナー</t>
  </si>
  <si>
    <t>自走式モーアコンディショナー</t>
  </si>
  <si>
    <t>ヘイコンディショナー</t>
  </si>
  <si>
    <t>フォーレージハーベスター</t>
  </si>
  <si>
    <t>テッダーレーキ</t>
  </si>
  <si>
    <t>ロールベーラー</t>
  </si>
  <si>
    <t>マニュアスプレッダー</t>
  </si>
  <si>
    <t>スラリスプレッダ－</t>
  </si>
  <si>
    <t>青森</t>
  </si>
  <si>
    <t>札幌、根室、旭川</t>
  </si>
  <si>
    <t>地域／月</t>
  </si>
  <si>
    <t>函　 館</t>
  </si>
  <si>
    <t>倶知安</t>
  </si>
  <si>
    <t>札　 幌</t>
  </si>
  <si>
    <t>旭　 川</t>
  </si>
  <si>
    <t>稚 　内</t>
  </si>
  <si>
    <t>帯　 広</t>
  </si>
  <si>
    <t>網 　走</t>
  </si>
  <si>
    <t>釧　 路</t>
  </si>
  <si>
    <t>作業回数</t>
  </si>
  <si>
    <t>(m)</t>
  </si>
  <si>
    <t>km/h</t>
  </si>
  <si>
    <t>％</t>
  </si>
  <si>
    <t>ha/h</t>
  </si>
  <si>
    <t>％</t>
  </si>
  <si>
    <t>ha</t>
  </si>
  <si>
    <t>函　 館</t>
  </si>
  <si>
    <t>倶知安</t>
  </si>
  <si>
    <t>札　 幌</t>
  </si>
  <si>
    <t>旭　 川</t>
  </si>
  <si>
    <t>稚 　内</t>
  </si>
  <si>
    <t>帯　 広</t>
  </si>
  <si>
    <t>網 　走</t>
  </si>
  <si>
    <t xml:space="preserve"> </t>
  </si>
  <si>
    <t>⑤=①×②÷10×③×④</t>
  </si>
  <si>
    <t>⑧=⑥×⑦</t>
  </si>
  <si>
    <t>⑨=⑤×⑧</t>
  </si>
  <si>
    <t>例）○○○○</t>
  </si>
  <si>
    <t>ほ場　    　作業量</t>
  </si>
  <si>
    <t>１日の　   作業時間</t>
  </si>
  <si>
    <t>ほ場　       　作業量</t>
  </si>
  <si>
    <t>作業負担   面積</t>
  </si>
  <si>
    <t>有効   　　作業幅率</t>
  </si>
  <si>
    <t>ほ場   　　作業効率</t>
  </si>
  <si>
    <t>可能　   　日数率</t>
  </si>
  <si>
    <t>この計算資料に基づき、積算根拠を作成し両方を保管してください</t>
  </si>
  <si>
    <t>(Ｃ)</t>
  </si>
  <si>
    <t>(Ｄ)</t>
  </si>
  <si>
    <t>(Ｅ)</t>
  </si>
  <si>
    <t>(Ｆ)</t>
  </si>
  <si>
    <t>既存(E)</t>
  </si>
  <si>
    <t>既存(F)</t>
  </si>
  <si>
    <t>既存(D)</t>
  </si>
  <si>
    <t>既存(C)</t>
  </si>
  <si>
    <t>既存(B)</t>
  </si>
  <si>
    <t>既存(A)</t>
  </si>
  <si>
    <t>(ａ)</t>
  </si>
  <si>
    <t>(ｃ)</t>
  </si>
  <si>
    <t>(ｄ)</t>
  </si>
  <si>
    <t>(ｅ)</t>
  </si>
  <si>
    <t>(ｆ)</t>
  </si>
  <si>
    <t>(ｂ)</t>
  </si>
  <si>
    <t>～</t>
  </si>
  <si>
    <t>実施計画</t>
  </si>
  <si>
    <t>ﾋﾟｰｸ月</t>
  </si>
  <si>
    <t>月</t>
  </si>
  <si>
    <t>日数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</si>
  <si>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</si>
  <si>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</si>
  <si>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</si>
  <si>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</si>
  <si>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</si>
  <si>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</si>
  <si>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</si>
  <si>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</si>
  <si>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</si>
  <si>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既存機の計画</t>
  </si>
  <si>
    <t>新規導入機械の計画</t>
  </si>
  <si>
    <t>必須入力項目</t>
  </si>
  <si>
    <t>⑪=地域標準作業期間を適用＝作業請負計画等から記入（標準を優先）</t>
  </si>
  <si>
    <t>⑰=草地やデントコーンの対象面積</t>
  </si>
  <si>
    <t>対象面積</t>
  </si>
  <si>
    <t>⑱=⑰÷⑯(「1」以上の値にする。）</t>
  </si>
  <si>
    <t>⑭=⑨×⑬</t>
  </si>
  <si>
    <t>⑯=⑭÷⑮</t>
  </si>
  <si>
    <t>※必須入力項目以外の項目で設定値のない（自動的に値が表示され</t>
  </si>
  <si>
    <t>　 ない）機械等はカタログ値などから直接入力する。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</si>
  <si>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</si>
  <si>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</si>
  <si>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</si>
  <si>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</si>
  <si>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</si>
  <si>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</si>
  <si>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</si>
  <si>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</si>
  <si>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</si>
  <si>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○○○○</t>
  </si>
  <si>
    <t>～</t>
  </si>
  <si>
    <t>既存(ｄ)</t>
  </si>
  <si>
    <t>既存(e)</t>
  </si>
  <si>
    <t>既存(f)</t>
  </si>
  <si>
    <t>⑩=作業ピーク月</t>
  </si>
  <si>
    <t>⑫=表２参照</t>
  </si>
  <si>
    <t>⑬=⑪×⑫</t>
  </si>
  <si>
    <t>⑮=当該作業機械の計画期間内作業回数</t>
  </si>
  <si>
    <t>積算根拠様式４－２　飼料増産受託組織等拡大緊急対策事業申請に伴う積算根拠(農協保管）</t>
  </si>
  <si>
    <t>積算根拠様式４－１　機種別作業負担面積の計算(農協保管）</t>
  </si>
  <si>
    <t>導入係数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</si>
</sst>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m/d;@"/>
    <numFmt numFmtId="179" formatCode="0_ "/>
    <numFmt numFmtId="180" formatCode="0;_᐀"/>
    <numFmt numFmtId="181" formatCode="0;_퐀"/>
    <numFmt numFmtId="182" formatCode="0.0;_퐀"/>
    <numFmt numFmtId="183" formatCode="#,##0.0;[Red]\-#,##0.0"/>
    <numFmt numFmtId="184" formatCode="0&quot;km/h&quot;"/>
    <numFmt numFmtId="185" formatCode="0.0&quot;km/h&quot;"/>
    <numFmt numFmtId="186" formatCode="0&quot;hr/h&quot;"/>
    <numFmt numFmtId="187" formatCode="0.0&quot;hr/h&quot;"/>
    <numFmt numFmtId="188" formatCode="0&quot;ha/hr&quot;"/>
    <numFmt numFmtId="189" formatCode="0.0&quot;ha/hr&quot;"/>
    <numFmt numFmtId="190" formatCode="0.0&quot;hr&quot;"/>
    <numFmt numFmtId="191" formatCode="0.0&quot;ha/h&quot;"/>
    <numFmt numFmtId="192" formatCode="0.0&quot;ha/日&quot;"/>
    <numFmt numFmtId="193" formatCode="0.0%"/>
    <numFmt numFmtId="194" formatCode="0&quot;月&quot;"/>
    <numFmt numFmtId="195" formatCode="0&quot;日&quot;"/>
    <numFmt numFmtId="196" formatCode="0&quot;日間&quot;"/>
    <numFmt numFmtId="197" formatCode="0.0&quot;ha&quot;"/>
    <numFmt numFmtId="198" formatCode="0&quot;回&quot;"/>
    <numFmt numFmtId="199" formatCode="0;_ "/>
    <numFmt numFmtId="200" formatCode="0.0;_ "/>
    <numFmt numFmtId="201" formatCode="0.000000_ 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color indexed="12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30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5" xfId="0" applyFont="1" applyFill="1" applyBorder="1" applyAlignment="1">
      <alignment vertical="center"/>
    </xf>
    <xf numFmtId="179" fontId="5" fillId="0" borderId="25" xfId="0" applyNumberFormat="1" applyFont="1" applyBorder="1" applyAlignment="1">
      <alignment horizontal="right" vertical="center"/>
    </xf>
    <xf numFmtId="177" fontId="5" fillId="0" borderId="2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25" xfId="0" applyFont="1" applyFill="1" applyBorder="1" applyAlignment="1">
      <alignment vertical="center" shrinkToFi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182" fontId="5" fillId="0" borderId="25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25" xfId="0" applyFont="1" applyBorder="1" applyAlignment="1">
      <alignment vertical="center"/>
    </xf>
    <xf numFmtId="179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179" fontId="5" fillId="0" borderId="25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7" borderId="30" xfId="0" applyFont="1" applyFill="1" applyBorder="1" applyAlignment="1">
      <alignment vertical="center"/>
    </xf>
    <xf numFmtId="185" fontId="5" fillId="0" borderId="28" xfId="0" applyNumberFormat="1" applyFont="1" applyFill="1" applyBorder="1" applyAlignment="1">
      <alignment vertical="center"/>
    </xf>
    <xf numFmtId="193" fontId="5" fillId="0" borderId="28" xfId="42" applyNumberFormat="1" applyFont="1" applyFill="1" applyBorder="1" applyAlignment="1">
      <alignment vertical="center"/>
    </xf>
    <xf numFmtId="191" fontId="5" fillId="0" borderId="31" xfId="0" applyNumberFormat="1" applyFont="1" applyBorder="1" applyAlignment="1">
      <alignment vertical="center"/>
    </xf>
    <xf numFmtId="9" fontId="5" fillId="0" borderId="28" xfId="42" applyFont="1" applyFill="1" applyBorder="1" applyAlignment="1">
      <alignment vertical="center"/>
    </xf>
    <xf numFmtId="190" fontId="5" fillId="0" borderId="28" xfId="49" applyNumberFormat="1" applyFont="1" applyBorder="1" applyAlignment="1">
      <alignment vertical="center"/>
    </xf>
    <xf numFmtId="192" fontId="5" fillId="0" borderId="32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97" fontId="5" fillId="0" borderId="32" xfId="49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10" fillId="7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2" fillId="0" borderId="34" xfId="0" applyFont="1" applyBorder="1" applyAlignment="1">
      <alignment horizontal="left" vertical="top" wrapText="1" shrinkToFit="1"/>
    </xf>
    <xf numFmtId="0" fontId="2" fillId="0" borderId="35" xfId="0" applyFont="1" applyBorder="1" applyAlignment="1">
      <alignment horizontal="left" vertical="center" shrinkToFit="1"/>
    </xf>
    <xf numFmtId="197" fontId="5" fillId="0" borderId="36" xfId="49" applyNumberFormat="1" applyFont="1" applyBorder="1" applyAlignment="1">
      <alignment vertical="center"/>
    </xf>
    <xf numFmtId="197" fontId="5" fillId="0" borderId="37" xfId="49" applyNumberFormat="1" applyFont="1" applyBorder="1" applyAlignment="1">
      <alignment vertical="center"/>
    </xf>
    <xf numFmtId="197" fontId="5" fillId="0" borderId="38" xfId="49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24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97" fontId="5" fillId="0" borderId="39" xfId="49" applyNumberFormat="1" applyFont="1" applyBorder="1" applyAlignment="1">
      <alignment vertical="center"/>
    </xf>
    <xf numFmtId="0" fontId="5" fillId="4" borderId="25" xfId="0" applyFont="1" applyFill="1" applyBorder="1" applyAlignment="1">
      <alignment vertical="center"/>
    </xf>
    <xf numFmtId="40" fontId="9" fillId="24" borderId="25" xfId="49" applyNumberFormat="1" applyFont="1" applyFill="1" applyBorder="1" applyAlignment="1">
      <alignment vertical="center"/>
    </xf>
    <xf numFmtId="0" fontId="2" fillId="0" borderId="40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5" fillId="7" borderId="51" xfId="0" applyFont="1" applyFill="1" applyBorder="1" applyAlignment="1">
      <alignment vertical="center"/>
    </xf>
    <xf numFmtId="185" fontId="5" fillId="0" borderId="52" xfId="0" applyNumberFormat="1" applyFont="1" applyFill="1" applyBorder="1" applyAlignment="1">
      <alignment vertical="center"/>
    </xf>
    <xf numFmtId="193" fontId="5" fillId="0" borderId="52" xfId="42" applyNumberFormat="1" applyFont="1" applyFill="1" applyBorder="1" applyAlignment="1">
      <alignment vertical="center"/>
    </xf>
    <xf numFmtId="191" fontId="5" fillId="0" borderId="53" xfId="0" applyNumberFormat="1" applyFont="1" applyBorder="1" applyAlignment="1">
      <alignment vertical="center"/>
    </xf>
    <xf numFmtId="191" fontId="5" fillId="0" borderId="32" xfId="0" applyNumberFormat="1" applyFont="1" applyBorder="1" applyAlignment="1">
      <alignment vertical="center"/>
    </xf>
    <xf numFmtId="9" fontId="5" fillId="0" borderId="52" xfId="42" applyFont="1" applyFill="1" applyBorder="1" applyAlignment="1">
      <alignment vertical="center"/>
    </xf>
    <xf numFmtId="190" fontId="5" fillId="0" borderId="52" xfId="49" applyNumberFormat="1" applyFont="1" applyBorder="1" applyAlignment="1">
      <alignment vertical="center"/>
    </xf>
    <xf numFmtId="192" fontId="5" fillId="0" borderId="53" xfId="0" applyNumberFormat="1" applyFont="1" applyBorder="1" applyAlignment="1">
      <alignment vertical="center"/>
    </xf>
    <xf numFmtId="197" fontId="5" fillId="0" borderId="54" xfId="49" applyNumberFormat="1" applyFont="1" applyBorder="1" applyAlignment="1">
      <alignment vertical="center"/>
    </xf>
    <xf numFmtId="197" fontId="5" fillId="0" borderId="53" xfId="49" applyNumberFormat="1" applyFont="1" applyBorder="1" applyAlignment="1">
      <alignment vertical="center"/>
    </xf>
    <xf numFmtId="0" fontId="2" fillId="0" borderId="55" xfId="0" applyFont="1" applyBorder="1" applyAlignment="1">
      <alignment horizontal="left" vertical="top" wrapText="1" shrinkToFit="1"/>
    </xf>
    <xf numFmtId="0" fontId="2" fillId="0" borderId="35" xfId="0" applyFont="1" applyBorder="1" applyAlignment="1">
      <alignment horizontal="left" vertical="center" wrapText="1" shrinkToFit="1"/>
    </xf>
    <xf numFmtId="0" fontId="2" fillId="0" borderId="56" xfId="0" applyFont="1" applyBorder="1" applyAlignment="1">
      <alignment horizontal="left" vertical="center" wrapText="1" shrinkToFit="1"/>
    </xf>
    <xf numFmtId="0" fontId="2" fillId="0" borderId="57" xfId="0" applyFont="1" applyBorder="1" applyAlignment="1">
      <alignment horizontal="left" vertical="center" wrapText="1" shrinkToFit="1"/>
    </xf>
    <xf numFmtId="0" fontId="2" fillId="0" borderId="58" xfId="0" applyFont="1" applyBorder="1" applyAlignment="1">
      <alignment horizontal="left" vertical="center" wrapText="1" shrinkToFi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55" xfId="0" applyFont="1" applyBorder="1" applyAlignment="1">
      <alignment horizontal="left" vertical="top" wrapText="1"/>
    </xf>
    <xf numFmtId="0" fontId="2" fillId="0" borderId="29" xfId="0" applyFont="1" applyBorder="1" applyAlignment="1" applyProtection="1">
      <alignment vertical="center" wrapText="1" shrinkToFit="1"/>
      <protection locked="0"/>
    </xf>
    <xf numFmtId="0" fontId="2" fillId="0" borderId="65" xfId="0" applyFont="1" applyBorder="1" applyAlignment="1" applyProtection="1">
      <alignment vertical="center" wrapText="1" shrinkToFit="1"/>
      <protection locked="0"/>
    </xf>
    <xf numFmtId="0" fontId="2" fillId="0" borderId="66" xfId="0" applyFont="1" applyBorder="1" applyAlignment="1" applyProtection="1">
      <alignment vertical="center" wrapText="1" shrinkToFit="1"/>
      <protection locked="0"/>
    </xf>
    <xf numFmtId="178" fontId="2" fillId="0" borderId="67" xfId="0" applyNumberFormat="1" applyFont="1" applyBorder="1" applyAlignment="1" applyProtection="1">
      <alignment horizontal="center" vertical="center"/>
      <protection locked="0"/>
    </xf>
    <xf numFmtId="178" fontId="2" fillId="0" borderId="68" xfId="0" applyNumberFormat="1" applyFont="1" applyBorder="1" applyAlignment="1" applyProtection="1">
      <alignment horizontal="center" vertical="center"/>
      <protection locked="0"/>
    </xf>
    <xf numFmtId="178" fontId="2" fillId="0" borderId="69" xfId="0" applyNumberFormat="1" applyFont="1" applyBorder="1" applyAlignment="1" applyProtection="1">
      <alignment horizontal="center" vertical="center"/>
      <protection locked="0"/>
    </xf>
    <xf numFmtId="178" fontId="2" fillId="0" borderId="10" xfId="0" applyNumberFormat="1" applyFont="1" applyBorder="1" applyAlignment="1" applyProtection="1">
      <alignment horizontal="center" vertical="center"/>
      <protection locked="0"/>
    </xf>
    <xf numFmtId="178" fontId="2" fillId="0" borderId="41" xfId="0" applyNumberFormat="1" applyFont="1" applyBorder="1" applyAlignment="1" applyProtection="1">
      <alignment horizontal="center" vertical="center"/>
      <protection locked="0"/>
    </xf>
    <xf numFmtId="178" fontId="2" fillId="0" borderId="59" xfId="0" applyNumberFormat="1" applyFont="1" applyBorder="1" applyAlignment="1" applyProtection="1">
      <alignment horizontal="center" vertical="center"/>
      <protection locked="0"/>
    </xf>
    <xf numFmtId="190" fontId="2" fillId="0" borderId="67" xfId="0" applyNumberFormat="1" applyFont="1" applyBorder="1" applyAlignment="1" applyProtection="1">
      <alignment vertical="center"/>
      <protection locked="0"/>
    </xf>
    <xf numFmtId="0" fontId="2" fillId="0" borderId="14" xfId="0" applyNumberFormat="1" applyFont="1" applyBorder="1" applyAlignment="1" applyProtection="1">
      <alignment vertical="center"/>
      <protection locked="0"/>
    </xf>
    <xf numFmtId="0" fontId="2" fillId="0" borderId="13" xfId="0" applyNumberFormat="1" applyFont="1" applyBorder="1" applyAlignment="1" applyProtection="1">
      <alignment vertical="center"/>
      <protection locked="0"/>
    </xf>
    <xf numFmtId="0" fontId="2" fillId="0" borderId="11" xfId="0" applyNumberFormat="1" applyFont="1" applyBorder="1" applyAlignment="1" applyProtection="1">
      <alignment vertical="center"/>
      <protection locked="0"/>
    </xf>
    <xf numFmtId="190" fontId="2" fillId="0" borderId="68" xfId="0" applyNumberFormat="1" applyFont="1" applyBorder="1" applyAlignment="1" applyProtection="1">
      <alignment vertical="center"/>
      <protection locked="0"/>
    </xf>
    <xf numFmtId="0" fontId="2" fillId="0" borderId="43" xfId="0" applyNumberFormat="1" applyFont="1" applyBorder="1" applyAlignment="1" applyProtection="1">
      <alignment vertical="center"/>
      <protection locked="0"/>
    </xf>
    <xf numFmtId="0" fontId="2" fillId="0" borderId="45" xfId="0" applyNumberFormat="1" applyFont="1" applyBorder="1" applyAlignment="1" applyProtection="1">
      <alignment vertical="center"/>
      <protection locked="0"/>
    </xf>
    <xf numFmtId="0" fontId="2" fillId="0" borderId="44" xfId="0" applyNumberFormat="1" applyFont="1" applyBorder="1" applyAlignment="1" applyProtection="1">
      <alignment vertical="center"/>
      <protection locked="0"/>
    </xf>
    <xf numFmtId="190" fontId="2" fillId="0" borderId="69" xfId="0" applyNumberFormat="1" applyFont="1" applyBorder="1" applyAlignment="1" applyProtection="1">
      <alignment vertical="center"/>
      <protection locked="0"/>
    </xf>
    <xf numFmtId="0" fontId="2" fillId="0" borderId="61" xfId="0" applyNumberFormat="1" applyFont="1" applyBorder="1" applyAlignment="1" applyProtection="1">
      <alignment vertical="center"/>
      <protection locked="0"/>
    </xf>
    <xf numFmtId="0" fontId="2" fillId="0" borderId="63" xfId="0" applyNumberFormat="1" applyFont="1" applyBorder="1" applyAlignment="1" applyProtection="1">
      <alignment vertical="center"/>
      <protection locked="0"/>
    </xf>
    <xf numFmtId="0" fontId="2" fillId="0" borderId="62" xfId="0" applyNumberFormat="1" applyFont="1" applyBorder="1" applyAlignment="1" applyProtection="1">
      <alignment vertical="center"/>
      <protection locked="0"/>
    </xf>
    <xf numFmtId="178" fontId="2" fillId="0" borderId="56" xfId="0" applyNumberFormat="1" applyFont="1" applyBorder="1" applyAlignment="1" applyProtection="1">
      <alignment horizontal="center" vertical="center"/>
      <protection locked="0"/>
    </xf>
    <xf numFmtId="178" fontId="2" fillId="0" borderId="57" xfId="0" applyNumberFormat="1" applyFont="1" applyBorder="1" applyAlignment="1" applyProtection="1">
      <alignment horizontal="center" vertical="center"/>
      <protection locked="0"/>
    </xf>
    <xf numFmtId="178" fontId="2" fillId="0" borderId="5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70" xfId="0" applyFont="1" applyBorder="1" applyAlignment="1" applyProtection="1">
      <alignment vertical="center" wrapText="1" shrinkToFit="1"/>
      <protection locked="0"/>
    </xf>
    <xf numFmtId="0" fontId="2" fillId="0" borderId="71" xfId="0" applyFont="1" applyBorder="1" applyAlignment="1">
      <alignment horizontal="left" vertical="center" wrapText="1" shrinkToFit="1"/>
    </xf>
    <xf numFmtId="178" fontId="2" fillId="0" borderId="72" xfId="0" applyNumberFormat="1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>
      <alignment horizontal="center" vertical="center"/>
    </xf>
    <xf numFmtId="178" fontId="2" fillId="0" borderId="73" xfId="0" applyNumberFormat="1" applyFont="1" applyBorder="1" applyAlignment="1" applyProtection="1">
      <alignment horizontal="center" vertical="center"/>
      <protection locked="0"/>
    </xf>
    <xf numFmtId="190" fontId="2" fillId="0" borderId="72" xfId="0" applyNumberFormat="1" applyFont="1" applyBorder="1" applyAlignment="1" applyProtection="1">
      <alignment vertical="center"/>
      <protection locked="0"/>
    </xf>
    <xf numFmtId="0" fontId="2" fillId="0" borderId="74" xfId="0" applyNumberFormat="1" applyFont="1" applyBorder="1" applyAlignment="1" applyProtection="1">
      <alignment vertical="center"/>
      <protection locked="0"/>
    </xf>
    <xf numFmtId="0" fontId="2" fillId="0" borderId="75" xfId="0" applyNumberFormat="1" applyFont="1" applyBorder="1" applyAlignment="1" applyProtection="1">
      <alignment vertical="center"/>
      <protection locked="0"/>
    </xf>
    <xf numFmtId="0" fontId="2" fillId="0" borderId="76" xfId="0" applyNumberFormat="1" applyFont="1" applyBorder="1" applyAlignment="1" applyProtection="1">
      <alignment vertical="center"/>
      <protection locked="0"/>
    </xf>
    <xf numFmtId="0" fontId="2" fillId="0" borderId="77" xfId="0" applyFont="1" applyBorder="1" applyAlignment="1">
      <alignment vertical="center"/>
    </xf>
    <xf numFmtId="197" fontId="2" fillId="0" borderId="74" xfId="49" applyNumberFormat="1" applyFont="1" applyBorder="1" applyAlignment="1">
      <alignment vertical="center"/>
    </xf>
    <xf numFmtId="200" fontId="2" fillId="0" borderId="74" xfId="0" applyNumberFormat="1" applyFont="1" applyBorder="1" applyAlignment="1">
      <alignment vertical="center"/>
    </xf>
    <xf numFmtId="200" fontId="2" fillId="0" borderId="76" xfId="0" applyNumberFormat="1" applyFont="1" applyBorder="1" applyAlignment="1">
      <alignment vertical="center"/>
    </xf>
    <xf numFmtId="177" fontId="2" fillId="0" borderId="74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vertical="center"/>
    </xf>
    <xf numFmtId="177" fontId="2" fillId="0" borderId="78" xfId="0" applyNumberFormat="1" applyFont="1" applyBorder="1" applyAlignment="1">
      <alignment vertical="center"/>
    </xf>
    <xf numFmtId="197" fontId="2" fillId="0" borderId="75" xfId="0" applyNumberFormat="1" applyFont="1" applyBorder="1" applyAlignment="1">
      <alignment vertical="center"/>
    </xf>
    <xf numFmtId="0" fontId="2" fillId="0" borderId="71" xfId="0" applyFont="1" applyBorder="1" applyAlignment="1">
      <alignment horizontal="left" vertical="center" shrinkToFit="1"/>
    </xf>
    <xf numFmtId="0" fontId="2" fillId="0" borderId="79" xfId="0" applyFont="1" applyBorder="1" applyAlignment="1">
      <alignment horizontal="left" vertical="center" shrinkToFit="1"/>
    </xf>
    <xf numFmtId="0" fontId="5" fillId="0" borderId="80" xfId="0" applyFont="1" applyFill="1" applyBorder="1" applyAlignment="1">
      <alignment horizontal="left" vertical="center" shrinkToFit="1"/>
    </xf>
    <xf numFmtId="0" fontId="5" fillId="0" borderId="81" xfId="0" applyFont="1" applyFill="1" applyBorder="1" applyAlignment="1">
      <alignment horizontal="left" vertical="center" shrinkToFit="1"/>
    </xf>
    <xf numFmtId="190" fontId="5" fillId="15" borderId="36" xfId="49" applyNumberFormat="1" applyFont="1" applyFill="1" applyBorder="1" applyAlignment="1">
      <alignment horizontal="center" vertical="center"/>
    </xf>
    <xf numFmtId="197" fontId="5" fillId="7" borderId="82" xfId="0" applyNumberFormat="1" applyFont="1" applyFill="1" applyBorder="1" applyAlignment="1">
      <alignment horizontal="center" vertical="center"/>
    </xf>
    <xf numFmtId="40" fontId="5" fillId="0" borderId="83" xfId="49" applyNumberFormat="1" applyFont="1" applyBorder="1" applyAlignment="1">
      <alignment horizontal="center" vertical="center"/>
    </xf>
    <xf numFmtId="40" fontId="5" fillId="0" borderId="32" xfId="49" applyNumberFormat="1" applyFont="1" applyBorder="1" applyAlignment="1">
      <alignment horizontal="center" vertical="center"/>
    </xf>
    <xf numFmtId="40" fontId="5" fillId="0" borderId="38" xfId="49" applyNumberFormat="1" applyFont="1" applyBorder="1" applyAlignment="1">
      <alignment horizontal="center" vertical="center"/>
    </xf>
    <xf numFmtId="190" fontId="5" fillId="15" borderId="84" xfId="49" applyNumberFormat="1" applyFont="1" applyFill="1" applyBorder="1" applyAlignment="1">
      <alignment horizontal="center" vertical="center"/>
    </xf>
    <xf numFmtId="197" fontId="5" fillId="7" borderId="30" xfId="0" applyNumberFormat="1" applyFont="1" applyFill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6" fontId="5" fillId="4" borderId="85" xfId="0" applyNumberFormat="1" applyFont="1" applyFill="1" applyBorder="1" applyAlignment="1">
      <alignment horizontal="center" vertical="center"/>
    </xf>
    <xf numFmtId="176" fontId="5" fillId="4" borderId="86" xfId="0" applyNumberFormat="1" applyFont="1" applyFill="1" applyBorder="1" applyAlignment="1">
      <alignment horizontal="center" vertical="center"/>
    </xf>
    <xf numFmtId="176" fontId="5" fillId="4" borderId="33" xfId="0" applyNumberFormat="1" applyFont="1" applyFill="1" applyBorder="1" applyAlignment="1">
      <alignment horizontal="center" vertical="center"/>
    </xf>
    <xf numFmtId="176" fontId="5" fillId="25" borderId="85" xfId="0" applyNumberFormat="1" applyFont="1" applyFill="1" applyBorder="1" applyAlignment="1">
      <alignment horizontal="center" vertical="center"/>
    </xf>
    <xf numFmtId="176" fontId="5" fillId="25" borderId="86" xfId="0" applyNumberFormat="1" applyFont="1" applyFill="1" applyBorder="1" applyAlignment="1">
      <alignment horizontal="center" vertical="center"/>
    </xf>
    <xf numFmtId="176" fontId="5" fillId="25" borderId="33" xfId="0" applyNumberFormat="1" applyFont="1" applyFill="1" applyBorder="1" applyAlignment="1">
      <alignment horizontal="center" vertical="center"/>
    </xf>
    <xf numFmtId="9" fontId="5" fillId="0" borderId="27" xfId="42" applyFont="1" applyFill="1" applyBorder="1" applyAlignment="1">
      <alignment horizontal="center" vertical="center"/>
    </xf>
    <xf numFmtId="9" fontId="5" fillId="0" borderId="28" xfId="42" applyFont="1" applyFill="1" applyBorder="1" applyAlignment="1">
      <alignment horizontal="center" vertical="center"/>
    </xf>
    <xf numFmtId="9" fontId="5" fillId="0" borderId="48" xfId="42" applyFont="1" applyFill="1" applyBorder="1" applyAlignment="1">
      <alignment horizontal="center" vertical="center"/>
    </xf>
    <xf numFmtId="196" fontId="5" fillId="0" borderId="83" xfId="49" applyNumberFormat="1" applyFont="1" applyBorder="1" applyAlignment="1">
      <alignment horizontal="center" vertical="center"/>
    </xf>
    <xf numFmtId="196" fontId="5" fillId="0" borderId="32" xfId="49" applyNumberFormat="1" applyFont="1" applyBorder="1" applyAlignment="1">
      <alignment horizontal="center" vertical="center"/>
    </xf>
    <xf numFmtId="196" fontId="5" fillId="0" borderId="38" xfId="49" applyNumberFormat="1" applyFont="1" applyBorder="1" applyAlignment="1">
      <alignment horizontal="center" vertical="center"/>
    </xf>
    <xf numFmtId="198" fontId="5" fillId="7" borderId="27" xfId="49" applyNumberFormat="1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48" xfId="0" applyBorder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94" fontId="5" fillId="7" borderId="84" xfId="0" applyNumberFormat="1" applyFont="1" applyFill="1" applyBorder="1" applyAlignment="1">
      <alignment horizontal="center" vertical="center" shrinkToFi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196" fontId="5" fillId="7" borderId="27" xfId="0" applyNumberFormat="1" applyFont="1" applyFill="1" applyBorder="1" applyAlignment="1">
      <alignment horizontal="center" vertical="center"/>
    </xf>
    <xf numFmtId="196" fontId="5" fillId="7" borderId="28" xfId="0" applyNumberFormat="1" applyFont="1" applyFill="1" applyBorder="1" applyAlignment="1">
      <alignment horizontal="center" vertical="center"/>
    </xf>
    <xf numFmtId="196" fontId="5" fillId="7" borderId="48" xfId="0" applyNumberFormat="1" applyFont="1" applyFill="1" applyBorder="1" applyAlignment="1">
      <alignment horizontal="center" vertical="center"/>
    </xf>
    <xf numFmtId="0" fontId="6" fillId="0" borderId="87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5" fillId="7" borderId="24" xfId="0" applyFont="1" applyFill="1" applyBorder="1" applyAlignment="1">
      <alignment vertical="center" shrinkToFit="1"/>
    </xf>
    <xf numFmtId="0" fontId="5" fillId="7" borderId="89" xfId="0" applyFont="1" applyFill="1" applyBorder="1" applyAlignment="1">
      <alignment vertical="center" shrinkToFit="1"/>
    </xf>
    <xf numFmtId="0" fontId="5" fillId="0" borderId="39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7" borderId="85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6" fillId="0" borderId="80" xfId="0" applyFont="1" applyBorder="1" applyAlignment="1">
      <alignment vertical="center"/>
    </xf>
    <xf numFmtId="0" fontId="6" fillId="0" borderId="88" xfId="0" applyFont="1" applyBorder="1" applyAlignment="1">
      <alignment vertical="center"/>
    </xf>
    <xf numFmtId="0" fontId="7" fillId="0" borderId="8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5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12</xdr:row>
      <xdr:rowOff>57150</xdr:rowOff>
    </xdr:from>
    <xdr:to>
      <xdr:col>28</xdr:col>
      <xdr:colOff>0</xdr:colOff>
      <xdr:row>16</xdr:row>
      <xdr:rowOff>152400</xdr:rowOff>
    </xdr:to>
    <xdr:sp>
      <xdr:nvSpPr>
        <xdr:cNvPr id="1" name="Rectangle 29"/>
        <xdr:cNvSpPr>
          <a:spLocks/>
        </xdr:cNvSpPr>
      </xdr:nvSpPr>
      <xdr:spPr>
        <a:xfrm>
          <a:off x="18611850" y="2371725"/>
          <a:ext cx="9334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47625</xdr:colOff>
      <xdr:row>10</xdr:row>
      <xdr:rowOff>123825</xdr:rowOff>
    </xdr:from>
    <xdr:to>
      <xdr:col>50</xdr:col>
      <xdr:colOff>114300</xdr:colOff>
      <xdr:row>10</xdr:row>
      <xdr:rowOff>542925</xdr:rowOff>
    </xdr:to>
    <xdr:sp>
      <xdr:nvSpPr>
        <xdr:cNvPr id="1" name="Rectangle 5"/>
        <xdr:cNvSpPr>
          <a:spLocks/>
        </xdr:cNvSpPr>
      </xdr:nvSpPr>
      <xdr:spPr>
        <a:xfrm>
          <a:off x="21488400" y="2381250"/>
          <a:ext cx="6667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7</xdr:col>
      <xdr:colOff>0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>
          <a:off x="6467475" y="381000"/>
          <a:ext cx="6762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9"/>
  <sheetViews>
    <sheetView showZeros="0" zoomScale="80" zoomScaleNormal="80" zoomScaleSheetLayoutView="75" zoomScalePageLayoutView="0" workbookViewId="0" topLeftCell="A1">
      <pane ySplit="5" topLeftCell="BM6" activePane="bottomLeft" state="frozen"/>
      <selection pane="topLeft" activeCell="A1" sqref="A1"/>
      <selection pane="bottomLeft" activeCell="X13" sqref="X13"/>
    </sheetView>
  </sheetViews>
  <sheetFormatPr defaultColWidth="9.00390625" defaultRowHeight="15" customHeight="1"/>
  <cols>
    <col min="1" max="1" width="13.625" style="23" customWidth="1"/>
    <col min="2" max="2" width="33.625" style="47" customWidth="1"/>
    <col min="3" max="3" width="9.125" style="47" customWidth="1"/>
    <col min="4" max="7" width="7.375" style="42" customWidth="1"/>
    <col min="8" max="8" width="8.50390625" style="42" customWidth="1"/>
    <col min="9" max="10" width="7.375" style="42" customWidth="1"/>
    <col min="11" max="11" width="9.625" style="42" customWidth="1"/>
    <col min="12" max="12" width="9.75390625" style="42" customWidth="1"/>
    <col min="13" max="13" width="8.50390625" style="47" customWidth="1"/>
    <col min="14" max="14" width="8.50390625" style="42" customWidth="1"/>
    <col min="15" max="17" width="7.375" style="42" customWidth="1"/>
    <col min="18" max="18" width="7.375" style="23" customWidth="1"/>
    <col min="19" max="20" width="8.625" style="23" customWidth="1"/>
    <col min="21" max="21" width="7.375" style="23" customWidth="1"/>
    <col min="22" max="22" width="2.875" style="23" customWidth="1"/>
    <col min="23" max="35" width="9.00390625" style="23" customWidth="1"/>
    <col min="36" max="36" width="51.50390625" style="30" hidden="1" customWidth="1"/>
    <col min="37" max="38" width="0" style="30" hidden="1" customWidth="1"/>
    <col min="39" max="16384" width="9.00390625" style="23" customWidth="1"/>
  </cols>
  <sheetData>
    <row r="1" spans="1:11" ht="17.25" customHeight="1">
      <c r="A1" s="65" t="s">
        <v>184</v>
      </c>
      <c r="D1" s="205" t="s">
        <v>49</v>
      </c>
      <c r="E1" s="206"/>
      <c r="F1" s="203" t="s">
        <v>51</v>
      </c>
      <c r="G1" s="204"/>
      <c r="J1" s="200"/>
      <c r="K1" s="200"/>
    </row>
    <row r="2" spans="1:21" ht="15" customHeight="1">
      <c r="A2" s="207" t="s">
        <v>31</v>
      </c>
      <c r="B2" s="207" t="s">
        <v>0</v>
      </c>
      <c r="C2" s="207" t="s">
        <v>32</v>
      </c>
      <c r="D2" s="212" t="s">
        <v>1</v>
      </c>
      <c r="E2" s="187" t="s">
        <v>2</v>
      </c>
      <c r="F2" s="187" t="s">
        <v>120</v>
      </c>
      <c r="G2" s="187" t="s">
        <v>121</v>
      </c>
      <c r="H2" s="214" t="s">
        <v>116</v>
      </c>
      <c r="I2" s="212" t="s">
        <v>117</v>
      </c>
      <c r="J2" s="187" t="s">
        <v>3</v>
      </c>
      <c r="K2" s="48" t="s">
        <v>4</v>
      </c>
      <c r="L2" s="201" t="s">
        <v>118</v>
      </c>
      <c r="M2" s="170" t="s">
        <v>141</v>
      </c>
      <c r="N2" s="171"/>
      <c r="O2" s="187" t="s">
        <v>122</v>
      </c>
      <c r="P2" s="201" t="s">
        <v>5</v>
      </c>
      <c r="Q2" s="212" t="s">
        <v>6</v>
      </c>
      <c r="R2" s="187" t="s">
        <v>97</v>
      </c>
      <c r="S2" s="201" t="s">
        <v>119</v>
      </c>
      <c r="T2" s="216" t="s">
        <v>159</v>
      </c>
      <c r="U2" s="201" t="s">
        <v>185</v>
      </c>
    </row>
    <row r="3" spans="1:21" ht="15" customHeight="1">
      <c r="A3" s="208"/>
      <c r="B3" s="210"/>
      <c r="C3" s="210"/>
      <c r="D3" s="213"/>
      <c r="E3" s="188"/>
      <c r="F3" s="188"/>
      <c r="G3" s="188"/>
      <c r="H3" s="215"/>
      <c r="I3" s="213"/>
      <c r="J3" s="188"/>
      <c r="K3" s="49" t="s">
        <v>7</v>
      </c>
      <c r="L3" s="202"/>
      <c r="M3" s="50" t="s">
        <v>142</v>
      </c>
      <c r="N3" s="73" t="s">
        <v>144</v>
      </c>
      <c r="O3" s="188"/>
      <c r="P3" s="202"/>
      <c r="Q3" s="213"/>
      <c r="R3" s="188"/>
      <c r="S3" s="202"/>
      <c r="T3" s="217"/>
      <c r="U3" s="202"/>
    </row>
    <row r="4" spans="1:21" ht="15" customHeight="1">
      <c r="A4" s="208"/>
      <c r="B4" s="210"/>
      <c r="C4" s="210"/>
      <c r="D4" s="50" t="s">
        <v>98</v>
      </c>
      <c r="E4" s="51" t="s">
        <v>99</v>
      </c>
      <c r="F4" s="51" t="s">
        <v>100</v>
      </c>
      <c r="G4" s="51" t="s">
        <v>100</v>
      </c>
      <c r="H4" s="52" t="s">
        <v>101</v>
      </c>
      <c r="I4" s="50" t="s">
        <v>8</v>
      </c>
      <c r="J4" s="51" t="s">
        <v>102</v>
      </c>
      <c r="K4" s="51" t="s">
        <v>8</v>
      </c>
      <c r="L4" s="53" t="s">
        <v>9</v>
      </c>
      <c r="M4" s="50" t="s">
        <v>143</v>
      </c>
      <c r="N4" s="51" t="s">
        <v>10</v>
      </c>
      <c r="O4" s="51" t="s">
        <v>57</v>
      </c>
      <c r="P4" s="53" t="s">
        <v>10</v>
      </c>
      <c r="Q4" s="50" t="s">
        <v>58</v>
      </c>
      <c r="R4" s="51" t="s">
        <v>28</v>
      </c>
      <c r="S4" s="53" t="s">
        <v>103</v>
      </c>
      <c r="T4" s="54" t="s">
        <v>103</v>
      </c>
      <c r="U4" s="53"/>
    </row>
    <row r="5" spans="1:37" ht="15" customHeight="1">
      <c r="A5" s="209"/>
      <c r="B5" s="211"/>
      <c r="C5" s="211"/>
      <c r="D5" s="88" t="s">
        <v>165</v>
      </c>
      <c r="E5" s="89" t="s">
        <v>166</v>
      </c>
      <c r="F5" s="89" t="s">
        <v>167</v>
      </c>
      <c r="G5" s="89" t="s">
        <v>168</v>
      </c>
      <c r="H5" s="90" t="s">
        <v>169</v>
      </c>
      <c r="I5" s="88" t="s">
        <v>170</v>
      </c>
      <c r="J5" s="89" t="s">
        <v>171</v>
      </c>
      <c r="K5" s="89" t="s">
        <v>172</v>
      </c>
      <c r="L5" s="91" t="s">
        <v>173</v>
      </c>
      <c r="M5" s="88" t="s">
        <v>145</v>
      </c>
      <c r="N5" s="89" t="s">
        <v>146</v>
      </c>
      <c r="O5" s="89" t="s">
        <v>147</v>
      </c>
      <c r="P5" s="91" t="s">
        <v>148</v>
      </c>
      <c r="Q5" s="88" t="s">
        <v>149</v>
      </c>
      <c r="R5" s="89" t="s">
        <v>150</v>
      </c>
      <c r="S5" s="91" t="s">
        <v>151</v>
      </c>
      <c r="T5" s="92" t="s">
        <v>152</v>
      </c>
      <c r="U5" s="91" t="s">
        <v>153</v>
      </c>
      <c r="W5" s="66"/>
      <c r="X5" s="67" t="s">
        <v>156</v>
      </c>
      <c r="Y5" s="67"/>
      <c r="Z5" s="67"/>
      <c r="AK5" s="30">
        <f>VLOOKUP(F1,AK8:AL15,2,FALSE)</f>
        <v>6</v>
      </c>
    </row>
    <row r="6" spans="1:23" ht="15" customHeight="1">
      <c r="A6" s="195" t="s">
        <v>115</v>
      </c>
      <c r="B6" s="198" t="s">
        <v>78</v>
      </c>
      <c r="C6" s="161" t="s">
        <v>133</v>
      </c>
      <c r="D6" s="55">
        <v>4</v>
      </c>
      <c r="E6" s="56">
        <f>IF(D6="","",VLOOKUP(B6,'参照資料'!$A$5:$E$31,3,FALSE))</f>
        <v>7</v>
      </c>
      <c r="F6" s="57">
        <f>IF(D6="","",VLOOKUP(B6,'参照資料'!$A$5:$E$31,2,FALSE)/100)</f>
        <v>0.95</v>
      </c>
      <c r="G6" s="57">
        <f>IF(D6="","",VLOOKUP(B6,'参照資料'!$A$5:$E$31,4,FALSE)/100)</f>
        <v>0.73</v>
      </c>
      <c r="H6" s="58">
        <f aca="true" t="shared" si="0" ref="H6:H17">IF(D6="","",D6*E6/10*F6*G6)</f>
        <v>1.9417999999999997</v>
      </c>
      <c r="I6" s="168">
        <v>8</v>
      </c>
      <c r="J6" s="59">
        <f>IF(D6="","",VLOOKUP(B6,'参照資料'!$A$5:$E$31,5,FALSE)/100)</f>
        <v>0.8</v>
      </c>
      <c r="K6" s="60">
        <f>IF(D6=0,0,I6*J6)</f>
        <v>6.4</v>
      </c>
      <c r="L6" s="61">
        <f aca="true" t="shared" si="1" ref="L6:L17">IF(D6="","",H6*K6)</f>
        <v>12.42752</v>
      </c>
      <c r="M6" s="189">
        <v>6</v>
      </c>
      <c r="N6" s="192">
        <v>20</v>
      </c>
      <c r="O6" s="178">
        <f>IF(B6="","",INDEX(稼働日数,$AK$5+1,M6-1)/100)</f>
        <v>0.57</v>
      </c>
      <c r="P6" s="181">
        <f>IF(B6="","",N6*O6)</f>
        <v>11.399999999999999</v>
      </c>
      <c r="Q6" s="70">
        <f>IF(D6="","",L6*P6)</f>
        <v>141.67372799999998</v>
      </c>
      <c r="R6" s="184">
        <v>1</v>
      </c>
      <c r="S6" s="63">
        <f>IF(D6=0,0,Q6/R6)</f>
        <v>141.67372799999998</v>
      </c>
      <c r="T6" s="164">
        <v>2000</v>
      </c>
      <c r="U6" s="165"/>
      <c r="W6" s="23" t="s">
        <v>163</v>
      </c>
    </row>
    <row r="7" spans="1:23" ht="15" customHeight="1">
      <c r="A7" s="196"/>
      <c r="B7" s="199"/>
      <c r="C7" s="161" t="s">
        <v>132</v>
      </c>
      <c r="D7" s="55">
        <v>4</v>
      </c>
      <c r="E7" s="56">
        <f>IF(D7="","",VLOOKUP(B6,'参照資料'!$A$5:$E$31,3,FALSE))</f>
        <v>7</v>
      </c>
      <c r="F7" s="57">
        <f>IF(D7="","",VLOOKUP(B6,'参照資料'!$A$5:$E$31,2,FALSE)/100)</f>
        <v>0.95</v>
      </c>
      <c r="G7" s="57">
        <f>IF(D7="","",VLOOKUP(B6,'参照資料'!$A$5:$E$31,4,FALSE)/100)</f>
        <v>0.73</v>
      </c>
      <c r="H7" s="58">
        <f t="shared" si="0"/>
        <v>1.9417999999999997</v>
      </c>
      <c r="I7" s="163"/>
      <c r="J7" s="59">
        <f>IF(D7="","",VLOOKUP(B6,'参照資料'!$A$5:$E$31,5,FALSE)/100)</f>
        <v>0.8</v>
      </c>
      <c r="K7" s="60">
        <f>IF(D7=0,0,I6*J7)</f>
        <v>6.4</v>
      </c>
      <c r="L7" s="61">
        <f t="shared" si="1"/>
        <v>12.42752</v>
      </c>
      <c r="M7" s="190"/>
      <c r="N7" s="193"/>
      <c r="O7" s="179"/>
      <c r="P7" s="182"/>
      <c r="Q7" s="70">
        <f>IF(D7="","",L7*P6)</f>
        <v>141.67372799999998</v>
      </c>
      <c r="R7" s="185"/>
      <c r="S7" s="63">
        <f>IF(D7=0,0,Q7/R6)</f>
        <v>141.67372799999998</v>
      </c>
      <c r="T7" s="169"/>
      <c r="U7" s="166"/>
      <c r="W7" s="23" t="s">
        <v>164</v>
      </c>
    </row>
    <row r="8" spans="1:38" ht="15" customHeight="1">
      <c r="A8" s="196"/>
      <c r="B8" s="199"/>
      <c r="C8" s="161" t="s">
        <v>131</v>
      </c>
      <c r="D8" s="55">
        <v>5</v>
      </c>
      <c r="E8" s="56">
        <f>IF(D8="","",VLOOKUP(B6,'参照資料'!$A$5:$E$31,3,FALSE))</f>
        <v>7</v>
      </c>
      <c r="F8" s="57">
        <f>IF(D8="","",VLOOKUP(B6,'参照資料'!$A$5:$E$31,2,FALSE)/100)</f>
        <v>0.95</v>
      </c>
      <c r="G8" s="57">
        <f>IF(D8="","",VLOOKUP(B6,'参照資料'!$A$5:$E$31,4,FALSE)/100)</f>
        <v>0.73</v>
      </c>
      <c r="H8" s="58">
        <f t="shared" si="0"/>
        <v>2.42725</v>
      </c>
      <c r="I8" s="163"/>
      <c r="J8" s="59">
        <f>IF(D8="","",VLOOKUP(B6,'参照資料'!$A$5:$E$31,5,FALSE)/100)</f>
        <v>0.8</v>
      </c>
      <c r="K8" s="60">
        <f>IF(D8=0,0,I6*J8)</f>
        <v>6.4</v>
      </c>
      <c r="L8" s="61">
        <f t="shared" si="1"/>
        <v>15.5344</v>
      </c>
      <c r="M8" s="190"/>
      <c r="N8" s="193"/>
      <c r="O8" s="179"/>
      <c r="P8" s="182"/>
      <c r="Q8" s="70">
        <f>IF(D8="","",L8*P6)</f>
        <v>177.09215999999998</v>
      </c>
      <c r="R8" s="185"/>
      <c r="S8" s="63">
        <f>IF(D8=0,0,Q8/R6)</f>
        <v>177.09215999999998</v>
      </c>
      <c r="T8" s="169"/>
      <c r="U8" s="166"/>
      <c r="AJ8" s="32" t="str">
        <f>'参照資料'!A6</f>
        <v>牧草播種機</v>
      </c>
      <c r="AK8" s="32" t="s">
        <v>104</v>
      </c>
      <c r="AL8" s="32">
        <v>1</v>
      </c>
    </row>
    <row r="9" spans="1:38" ht="15" customHeight="1">
      <c r="A9" s="196"/>
      <c r="B9" s="199"/>
      <c r="C9" s="161" t="s">
        <v>130</v>
      </c>
      <c r="D9" s="55">
        <v>5</v>
      </c>
      <c r="E9" s="56">
        <f>IF(D9="","",VLOOKUP(B6,'参照資料'!$A$5:$E$31,3,FALSE))</f>
        <v>7</v>
      </c>
      <c r="F9" s="57">
        <f>IF(D9="","",VLOOKUP(B6,'参照資料'!$A$5:$E$31,2,FALSE)/100)</f>
        <v>0.95</v>
      </c>
      <c r="G9" s="57">
        <f>IF(D9="","",VLOOKUP(B6,'参照資料'!$A$5:$E$31,4,FALSE)/100)</f>
        <v>0.73</v>
      </c>
      <c r="H9" s="58">
        <f t="shared" si="0"/>
        <v>2.42725</v>
      </c>
      <c r="I9" s="163"/>
      <c r="J9" s="59">
        <f>IF(D9="","",VLOOKUP(B6,'参照資料'!$A$5:$E$31,5,FALSE)/100)</f>
        <v>0.8</v>
      </c>
      <c r="K9" s="60">
        <f>IF(D9=0,0,I6*J9)</f>
        <v>6.4</v>
      </c>
      <c r="L9" s="61">
        <f t="shared" si="1"/>
        <v>15.5344</v>
      </c>
      <c r="M9" s="190"/>
      <c r="N9" s="193"/>
      <c r="O9" s="179"/>
      <c r="P9" s="182"/>
      <c r="Q9" s="70">
        <f>IF(D9="","",L9*P6)</f>
        <v>177.09215999999998</v>
      </c>
      <c r="R9" s="185"/>
      <c r="S9" s="63">
        <f>IF(D9=0,0,Q9/R6)</f>
        <v>177.09215999999998</v>
      </c>
      <c r="T9" s="169"/>
      <c r="U9" s="166"/>
      <c r="W9" s="74" t="s">
        <v>11</v>
      </c>
      <c r="AJ9" s="32" t="str">
        <f>'参照資料'!A7</f>
        <v>追播機</v>
      </c>
      <c r="AK9" s="32" t="s">
        <v>105</v>
      </c>
      <c r="AL9" s="32">
        <v>2</v>
      </c>
    </row>
    <row r="10" spans="1:38" ht="15" customHeight="1">
      <c r="A10" s="196"/>
      <c r="B10" s="199"/>
      <c r="C10" s="161" t="s">
        <v>128</v>
      </c>
      <c r="D10" s="55">
        <v>6</v>
      </c>
      <c r="E10" s="56">
        <f>IF(D10="","",VLOOKUP(B6,'参照資料'!$A$5:$E$31,3,FALSE))</f>
        <v>7</v>
      </c>
      <c r="F10" s="57">
        <f>IF(D10="","",VLOOKUP(B6,'参照資料'!$A$5:$E$31,2,FALSE)/100)</f>
        <v>0.95</v>
      </c>
      <c r="G10" s="57">
        <f>IF(D10="","",VLOOKUP(B6,'参照資料'!$A$5:$E$31,4,FALSE)/100)</f>
        <v>0.73</v>
      </c>
      <c r="H10" s="58">
        <f t="shared" si="0"/>
        <v>2.9126999999999996</v>
      </c>
      <c r="I10" s="163"/>
      <c r="J10" s="59">
        <f>IF(D10="","",VLOOKUP(B6,'参照資料'!$A$5:$E$31,5,FALSE)/100)</f>
        <v>0.8</v>
      </c>
      <c r="K10" s="60">
        <f>IF(D10=0,0,I6*J10)</f>
        <v>6.4</v>
      </c>
      <c r="L10" s="61">
        <f t="shared" si="1"/>
        <v>18.64128</v>
      </c>
      <c r="M10" s="190"/>
      <c r="N10" s="193"/>
      <c r="O10" s="179"/>
      <c r="P10" s="182"/>
      <c r="Q10" s="70">
        <f>IF(D10="","",L10*P6)</f>
        <v>212.51059199999995</v>
      </c>
      <c r="R10" s="185"/>
      <c r="S10" s="63">
        <f>IF(D10=0,0,Q10/R6)</f>
        <v>212.51059199999995</v>
      </c>
      <c r="T10" s="169"/>
      <c r="U10" s="166"/>
      <c r="W10" s="65" t="s">
        <v>12</v>
      </c>
      <c r="AJ10" s="32" t="str">
        <f>'参照資料'!A8</f>
        <v>とうもろこし播種機</v>
      </c>
      <c r="AK10" s="32" t="s">
        <v>106</v>
      </c>
      <c r="AL10" s="32">
        <v>3</v>
      </c>
    </row>
    <row r="11" spans="1:38" ht="15" customHeight="1">
      <c r="A11" s="196"/>
      <c r="B11" s="199"/>
      <c r="C11" s="161" t="s">
        <v>129</v>
      </c>
      <c r="D11" s="55">
        <v>6</v>
      </c>
      <c r="E11" s="56">
        <f>IF(D11="","",VLOOKUP(B6,'参照資料'!$A$5:$E$31,3,FALSE))</f>
        <v>7</v>
      </c>
      <c r="F11" s="57">
        <f>IF(D11="","",VLOOKUP(B6,'参照資料'!$A$5:$E$31,2,FALSE)/100)</f>
        <v>0.95</v>
      </c>
      <c r="G11" s="57">
        <f>IF(D11="","",VLOOKUP(B6,'参照資料'!$A$5:$E$31,4,FALSE)/100)</f>
        <v>0.73</v>
      </c>
      <c r="H11" s="58">
        <f t="shared" si="0"/>
        <v>2.9126999999999996</v>
      </c>
      <c r="I11" s="163"/>
      <c r="J11" s="59">
        <f>IF(D11="","",VLOOKUP(B6,'参照資料'!$A$5:$E$31,5,FALSE)/100)</f>
        <v>0.8</v>
      </c>
      <c r="K11" s="60">
        <f>IF(D11=0,0,I6*J11)</f>
        <v>6.4</v>
      </c>
      <c r="L11" s="61">
        <f t="shared" si="1"/>
        <v>18.64128</v>
      </c>
      <c r="M11" s="190"/>
      <c r="N11" s="193"/>
      <c r="O11" s="179"/>
      <c r="P11" s="182"/>
      <c r="Q11" s="70">
        <f>IF(D11="","",L11*P6)</f>
        <v>212.51059199999995</v>
      </c>
      <c r="R11" s="185"/>
      <c r="S11" s="63">
        <f>IF(D11=0,0,Q11/R6)</f>
        <v>212.51059199999995</v>
      </c>
      <c r="T11" s="169"/>
      <c r="U11" s="166"/>
      <c r="W11" s="65" t="s">
        <v>13</v>
      </c>
      <c r="AJ11" s="32" t="str">
        <f>'参照資料'!A9</f>
        <v>水稲直播機</v>
      </c>
      <c r="AK11" s="32" t="s">
        <v>107</v>
      </c>
      <c r="AL11" s="32">
        <v>4</v>
      </c>
    </row>
    <row r="12" spans="1:38" ht="15" customHeight="1">
      <c r="A12" s="196"/>
      <c r="B12" s="199"/>
      <c r="C12" s="162" t="s">
        <v>52</v>
      </c>
      <c r="D12" s="93">
        <v>8</v>
      </c>
      <c r="E12" s="94">
        <f>IF(D12="","",VLOOKUP(B6,'参照資料'!$A$5:$E$31,3,FALSE))</f>
        <v>7</v>
      </c>
      <c r="F12" s="95">
        <f>IF(D12="","",VLOOKUP(B6,'参照資料'!$A$5:$E$31,2,FALSE)/100)</f>
        <v>0.95</v>
      </c>
      <c r="G12" s="95">
        <f>IF(D12="","",VLOOKUP(B6,'参照資料'!$A$5:$E$31,4,FALSE)/100)</f>
        <v>0.73</v>
      </c>
      <c r="H12" s="96">
        <f t="shared" si="0"/>
        <v>3.8835999999999995</v>
      </c>
      <c r="I12" s="163"/>
      <c r="J12" s="98">
        <f>IF(D12="","",VLOOKUP(B6,'参照資料'!$A$5:$E$31,5,FALSE)/100)</f>
        <v>0.8</v>
      </c>
      <c r="K12" s="99">
        <f>IF(D12=0,0,I6*J12)</f>
        <v>6.4</v>
      </c>
      <c r="L12" s="100">
        <f t="shared" si="1"/>
        <v>24.85504</v>
      </c>
      <c r="M12" s="190"/>
      <c r="N12" s="193"/>
      <c r="O12" s="179"/>
      <c r="P12" s="182"/>
      <c r="Q12" s="101">
        <f>IF(D12="","",L12*P6)</f>
        <v>283.34745599999997</v>
      </c>
      <c r="R12" s="185"/>
      <c r="S12" s="102">
        <f>IF(D12=0,0,Q12/R6)</f>
        <v>283.34745599999997</v>
      </c>
      <c r="T12" s="169"/>
      <c r="U12" s="166"/>
      <c r="W12" s="65" t="s">
        <v>14</v>
      </c>
      <c r="AJ12" s="32" t="str">
        <f>'参照資料'!A10</f>
        <v>グラスシーダー</v>
      </c>
      <c r="AK12" s="32" t="s">
        <v>108</v>
      </c>
      <c r="AL12" s="32">
        <v>5</v>
      </c>
    </row>
    <row r="13" spans="1:38" ht="15" customHeight="1">
      <c r="A13" s="196"/>
      <c r="B13" s="199"/>
      <c r="C13" s="161" t="s">
        <v>33</v>
      </c>
      <c r="D13" s="55">
        <v>8</v>
      </c>
      <c r="E13" s="56">
        <f>IF(D13="","",VLOOKUP(B6,'参照資料'!$A$5:$E$31,3,FALSE))</f>
        <v>7</v>
      </c>
      <c r="F13" s="57">
        <f>IF(D13="","",VLOOKUP(B6,'参照資料'!$A$5:$E$31,2,FALSE)/100)</f>
        <v>0.95</v>
      </c>
      <c r="G13" s="57">
        <f>IF(D13="","",VLOOKUP(B6,'参照資料'!$A$5:$E$31,4,FALSE)/100)</f>
        <v>0.73</v>
      </c>
      <c r="H13" s="97">
        <f t="shared" si="0"/>
        <v>3.8835999999999995</v>
      </c>
      <c r="I13" s="163"/>
      <c r="J13" s="59">
        <f>IF(D13="","",VLOOKUP(B6,'参照資料'!$A$5:$E$31,5,FALSE)/100)</f>
        <v>0.8</v>
      </c>
      <c r="K13" s="60">
        <f>IF(D13=0,0,I6*J13)</f>
        <v>6.4</v>
      </c>
      <c r="L13" s="61">
        <f t="shared" si="1"/>
        <v>24.85504</v>
      </c>
      <c r="M13" s="190"/>
      <c r="N13" s="193"/>
      <c r="O13" s="179"/>
      <c r="P13" s="182"/>
      <c r="Q13" s="70">
        <f>IF(D13="","",L13*P6)</f>
        <v>283.34745599999997</v>
      </c>
      <c r="R13" s="185"/>
      <c r="S13" s="63">
        <f>IF(D13=0,0,Q13/R6)</f>
        <v>283.34745599999997</v>
      </c>
      <c r="T13" s="169"/>
      <c r="U13" s="166"/>
      <c r="W13" s="65" t="s">
        <v>112</v>
      </c>
      <c r="AJ13" s="32" t="str">
        <f>'参照資料'!A11</f>
        <v>シーダーマルチ4条</v>
      </c>
      <c r="AK13" s="32" t="s">
        <v>109</v>
      </c>
      <c r="AL13" s="32">
        <v>6</v>
      </c>
    </row>
    <row r="14" spans="1:38" ht="15" customHeight="1">
      <c r="A14" s="196"/>
      <c r="B14" s="199"/>
      <c r="C14" s="161" t="s">
        <v>34</v>
      </c>
      <c r="D14" s="55">
        <v>8</v>
      </c>
      <c r="E14" s="56">
        <f>IF(D14="","",VLOOKUP(B6,'参照資料'!$A$5:$E$31,3,FALSE))</f>
        <v>7</v>
      </c>
      <c r="F14" s="57">
        <f>IF(D14="","",VLOOKUP(B6,'参照資料'!$A$5:$E$31,2,FALSE)/100)</f>
        <v>0.95</v>
      </c>
      <c r="G14" s="57">
        <f>IF(D14="","",VLOOKUP(B6,'参照資料'!$A$5:$E$31,4,FALSE)/100)</f>
        <v>0.73</v>
      </c>
      <c r="H14" s="97">
        <f t="shared" si="0"/>
        <v>3.8835999999999995</v>
      </c>
      <c r="I14" s="163"/>
      <c r="J14" s="59">
        <f>IF(D14="","",VLOOKUP(B6,'参照資料'!$A$5:$E$31,5,FALSE)/100)</f>
        <v>0.8</v>
      </c>
      <c r="K14" s="60">
        <f>IF(D14=0,0,I6*J14)</f>
        <v>6.4</v>
      </c>
      <c r="L14" s="61">
        <f t="shared" si="1"/>
        <v>24.85504</v>
      </c>
      <c r="M14" s="190"/>
      <c r="N14" s="193"/>
      <c r="O14" s="179"/>
      <c r="P14" s="182"/>
      <c r="Q14" s="70">
        <f>IF(D14="","",L14*P6)</f>
        <v>283.34745599999997</v>
      </c>
      <c r="R14" s="185"/>
      <c r="S14" s="63">
        <f>IF(D14=0,0,Q14/R6)</f>
        <v>283.34745599999997</v>
      </c>
      <c r="T14" s="169"/>
      <c r="U14" s="166"/>
      <c r="W14" s="65" t="s">
        <v>30</v>
      </c>
      <c r="AJ14" s="32" t="str">
        <f>'参照資料'!A12</f>
        <v>モーアコンディショナー</v>
      </c>
      <c r="AK14" s="32" t="s">
        <v>110</v>
      </c>
      <c r="AL14" s="32">
        <v>7</v>
      </c>
    </row>
    <row r="15" spans="1:38" ht="15" customHeight="1">
      <c r="A15" s="196"/>
      <c r="B15" s="199"/>
      <c r="C15" s="161" t="s">
        <v>176</v>
      </c>
      <c r="D15" s="55"/>
      <c r="E15" s="56">
        <f>IF(D15="","",VLOOKUP(B6,'参照資料'!$A$5:$E$31,3,FALSE))</f>
      </c>
      <c r="F15" s="57">
        <f>IF(D15="","",VLOOKUP(B6,'参照資料'!$A$5:$E$31,2,FALSE)/100)</f>
      </c>
      <c r="G15" s="57">
        <f>IF(D15="","",VLOOKUP(B6,'参照資料'!$A$5:$E$31,4,FALSE)/100)</f>
      </c>
      <c r="H15" s="58">
        <f t="shared" si="0"/>
      </c>
      <c r="I15" s="163"/>
      <c r="J15" s="59">
        <f>IF(D15="","",VLOOKUP(B6,'参照資料'!$A$5:$E$31,5,FALSE)/100)</f>
      </c>
      <c r="K15" s="60">
        <f>IF(D15=0,0,I6*J15)</f>
        <v>0</v>
      </c>
      <c r="L15" s="61">
        <f t="shared" si="1"/>
      </c>
      <c r="M15" s="190"/>
      <c r="N15" s="193"/>
      <c r="O15" s="179"/>
      <c r="P15" s="182"/>
      <c r="Q15" s="70">
        <f>IF(D15="","",L15*P6)</f>
      </c>
      <c r="R15" s="185"/>
      <c r="S15" s="63">
        <f>IF(D15=0,0,Q15/R6)</f>
        <v>0</v>
      </c>
      <c r="T15" s="169"/>
      <c r="U15" s="166"/>
      <c r="W15" s="65" t="s">
        <v>15</v>
      </c>
      <c r="AJ15" s="32" t="str">
        <f>'参照資料'!A13</f>
        <v>自走式モーアコンディショナー</v>
      </c>
      <c r="AK15" s="32" t="s">
        <v>56</v>
      </c>
      <c r="AL15" s="32">
        <v>8</v>
      </c>
    </row>
    <row r="16" spans="1:38" ht="15" customHeight="1">
      <c r="A16" s="196"/>
      <c r="B16" s="199"/>
      <c r="C16" s="161" t="s">
        <v>177</v>
      </c>
      <c r="D16" s="55"/>
      <c r="E16" s="56">
        <f>IF(D16="","",VLOOKUP(B6,'参照資料'!$A$5:$E$31,3,FALSE))</f>
      </c>
      <c r="F16" s="57">
        <f>IF(D16="","",VLOOKUP(B6,'参照資料'!$A$5:$E$31,2,FALSE)/100)</f>
      </c>
      <c r="G16" s="57">
        <f>IF(D16="","",VLOOKUP(B6,'参照資料'!$A$5:$E$31,4,FALSE)/100)</f>
      </c>
      <c r="H16" s="58">
        <f t="shared" si="0"/>
      </c>
      <c r="I16" s="163"/>
      <c r="J16" s="59">
        <f>IF(D16="","",VLOOKUP(B6,'参照資料'!$A$5:$E$31,5,FALSE)/100)</f>
      </c>
      <c r="K16" s="60">
        <f>IF(D16=0,0,I6*J16)</f>
        <v>0</v>
      </c>
      <c r="L16" s="61">
        <f t="shared" si="1"/>
      </c>
      <c r="M16" s="190"/>
      <c r="N16" s="193"/>
      <c r="O16" s="179"/>
      <c r="P16" s="182"/>
      <c r="Q16" s="70">
        <f>IF(D16="","",L16*P6)</f>
      </c>
      <c r="R16" s="185"/>
      <c r="S16" s="63">
        <f>IF(D16=0,0,Q16/R6)</f>
        <v>0</v>
      </c>
      <c r="T16" s="169"/>
      <c r="U16" s="166"/>
      <c r="W16" s="65" t="s">
        <v>113</v>
      </c>
      <c r="AJ16" s="32" t="str">
        <f>'参照資料'!A14</f>
        <v>ヘイコンディショナー</v>
      </c>
      <c r="AK16" s="32"/>
      <c r="AL16" s="32"/>
    </row>
    <row r="17" spans="1:38" ht="15" customHeight="1">
      <c r="A17" s="196"/>
      <c r="B17" s="199"/>
      <c r="C17" s="161" t="s">
        <v>178</v>
      </c>
      <c r="D17" s="55"/>
      <c r="E17" s="56">
        <f>IF(D17="","",VLOOKUP(B6,'参照資料'!$A$5:$E$31,3,FALSE))</f>
      </c>
      <c r="F17" s="57">
        <f>IF(D17="","",VLOOKUP(B6,'参照資料'!$A$5:$E$31,2,FALSE)/100)</f>
      </c>
      <c r="G17" s="57">
        <f>IF(D17="","",VLOOKUP(B6,'参照資料'!$A$5:$E$31,4,FALSE)/100)</f>
      </c>
      <c r="H17" s="58">
        <f t="shared" si="0"/>
      </c>
      <c r="I17" s="163"/>
      <c r="J17" s="59">
        <f>IF(D17="","",VLOOKUP(B6,'参照資料'!$A$5:$E$31,5,FALSE)/100)</f>
      </c>
      <c r="K17" s="60">
        <f>IF(D17=0,0,I6*J17)</f>
        <v>0</v>
      </c>
      <c r="L17" s="61">
        <f t="shared" si="1"/>
      </c>
      <c r="M17" s="191"/>
      <c r="N17" s="194"/>
      <c r="O17" s="180"/>
      <c r="P17" s="183"/>
      <c r="Q17" s="71">
        <f>IF(D17="","",L17*P6)</f>
      </c>
      <c r="R17" s="186"/>
      <c r="S17" s="72">
        <f>IF(D17=0,0,Q17/R6)</f>
        <v>0</v>
      </c>
      <c r="T17" s="169"/>
      <c r="U17" s="167"/>
      <c r="W17" s="65" t="s">
        <v>114</v>
      </c>
      <c r="AJ17" s="32" t="str">
        <f>'参照資料'!A15</f>
        <v>フォーレージハーベスター</v>
      </c>
      <c r="AK17" s="32" t="s">
        <v>133</v>
      </c>
      <c r="AL17" s="32"/>
    </row>
    <row r="18" spans="1:38" ht="15" customHeight="1">
      <c r="A18" s="197"/>
      <c r="B18" s="64" t="s">
        <v>48</v>
      </c>
      <c r="C18" s="172">
        <f>D18*E18/10*F18*G18</f>
        <v>0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4"/>
      <c r="S18" s="77">
        <f>SUM(S6:S17)</f>
        <v>1912.5953279999997</v>
      </c>
      <c r="T18" s="78"/>
      <c r="U18" s="79">
        <f>T6/S18</f>
        <v>1.045699511402341</v>
      </c>
      <c r="W18" s="65" t="s">
        <v>179</v>
      </c>
      <c r="AJ18" s="32" t="str">
        <f>'参照資料'!A16</f>
        <v>テッダーレーキ</v>
      </c>
      <c r="AK18" s="32" t="s">
        <v>132</v>
      </c>
      <c r="AL18" s="32"/>
    </row>
    <row r="19" spans="1:38" ht="15" customHeight="1">
      <c r="A19" s="195"/>
      <c r="B19" s="198"/>
      <c r="C19" s="161" t="s">
        <v>133</v>
      </c>
      <c r="D19" s="55"/>
      <c r="E19" s="56">
        <f>IF(D19="","",VLOOKUP(B19,'参照資料'!$A$5:$E$31,3,FALSE))</f>
      </c>
      <c r="F19" s="57">
        <f>IF(D19="","",VLOOKUP(B19,'参照資料'!$A$5:$E$31,2,FALSE)/100)</f>
      </c>
      <c r="G19" s="57">
        <f>IF(D19="","",VLOOKUP(B19,'参照資料'!$A$5:$E$31,4,FALSE)/100)</f>
      </c>
      <c r="H19" s="58">
        <f aca="true" t="shared" si="2" ref="H19:H30">IF(D19="","",D19*E19/10*F19*G19)</f>
      </c>
      <c r="I19" s="168">
        <v>8</v>
      </c>
      <c r="J19" s="59">
        <f>IF(D19="","",VLOOKUP(B19,'参照資料'!$A$5:$E$31,5,FALSE)/100)</f>
      </c>
      <c r="K19" s="60">
        <f>IF(D19=0,0,I19*J19)</f>
        <v>0</v>
      </c>
      <c r="L19" s="61">
        <f aca="true" t="shared" si="3" ref="L19:L30">IF(D19="","",H19*K19)</f>
      </c>
      <c r="M19" s="189"/>
      <c r="N19" s="192"/>
      <c r="O19" s="178">
        <f>IF(B19="","",INDEX(稼働日数,$AK$5+1,M19-1)/100)</f>
      </c>
      <c r="P19" s="181">
        <f>IF(B19="","",N19*O19)</f>
      </c>
      <c r="Q19" s="70">
        <f>IF(D19="","",L19*P19)</f>
      </c>
      <c r="R19" s="184"/>
      <c r="S19" s="63">
        <f>IF(D19=0,0,Q19/R19)</f>
        <v>0</v>
      </c>
      <c r="T19" s="164"/>
      <c r="U19" s="165"/>
      <c r="W19" s="65" t="s">
        <v>157</v>
      </c>
      <c r="AJ19" s="32" t="str">
        <f>'参照資料'!A17</f>
        <v>ロールベーラー</v>
      </c>
      <c r="AK19" s="32" t="s">
        <v>131</v>
      </c>
      <c r="AL19" s="32"/>
    </row>
    <row r="20" spans="1:38" ht="15" customHeight="1">
      <c r="A20" s="196"/>
      <c r="B20" s="199"/>
      <c r="C20" s="161" t="s">
        <v>132</v>
      </c>
      <c r="D20" s="55"/>
      <c r="E20" s="56">
        <f>IF(D20="","",VLOOKUP(B19,'参照資料'!$A$5:$E$31,3,FALSE))</f>
      </c>
      <c r="F20" s="57">
        <f>IF(D20="","",VLOOKUP(B19,'参照資料'!$A$5:$E$31,2,FALSE)/100)</f>
      </c>
      <c r="G20" s="57">
        <f>IF(D20="","",VLOOKUP(B19,'参照資料'!$A$5:$E$31,4,FALSE)/100)</f>
      </c>
      <c r="H20" s="58">
        <f t="shared" si="2"/>
      </c>
      <c r="I20" s="163"/>
      <c r="J20" s="59">
        <f>IF(D20="","",VLOOKUP(B19,'参照資料'!$A$5:$E$31,5,FALSE)/100)</f>
      </c>
      <c r="K20" s="60">
        <f>IF(D20=0,0,I19*J20)</f>
        <v>0</v>
      </c>
      <c r="L20" s="61">
        <f t="shared" si="3"/>
      </c>
      <c r="M20" s="190"/>
      <c r="N20" s="193"/>
      <c r="O20" s="179"/>
      <c r="P20" s="182"/>
      <c r="Q20" s="70">
        <f>IF(D20="","",L20*P19)</f>
      </c>
      <c r="R20" s="185"/>
      <c r="S20" s="63">
        <f>IF(D20=0,0,Q20/R19)</f>
        <v>0</v>
      </c>
      <c r="T20" s="169"/>
      <c r="U20" s="166"/>
      <c r="W20" s="65" t="s">
        <v>180</v>
      </c>
      <c r="AJ20" s="32" t="str">
        <f>'参照資料'!A18</f>
        <v>梱包解体機</v>
      </c>
      <c r="AK20" s="32" t="s">
        <v>130</v>
      </c>
      <c r="AL20" s="32"/>
    </row>
    <row r="21" spans="1:38" ht="15" customHeight="1">
      <c r="A21" s="196"/>
      <c r="B21" s="199"/>
      <c r="C21" s="161" t="s">
        <v>131</v>
      </c>
      <c r="D21" s="55"/>
      <c r="E21" s="56">
        <f>IF(D21="","",VLOOKUP(B19,'参照資料'!$A$5:$E$31,3,FALSE))</f>
      </c>
      <c r="F21" s="57">
        <f>IF(D21="","",VLOOKUP(B19,'参照資料'!$A$5:$E$31,2,FALSE)/100)</f>
      </c>
      <c r="G21" s="57">
        <f>IF(D21="","",VLOOKUP(B19,'参照資料'!$A$5:$E$31,4,FALSE)/100)</f>
      </c>
      <c r="H21" s="58">
        <f t="shared" si="2"/>
      </c>
      <c r="I21" s="163"/>
      <c r="J21" s="59">
        <f>IF(D21="","",VLOOKUP(B19,'参照資料'!$A$5:$E$31,5,FALSE)/100)</f>
      </c>
      <c r="K21" s="60">
        <f>IF(D21=0,0,I19*J21)</f>
        <v>0</v>
      </c>
      <c r="L21" s="61">
        <f t="shared" si="3"/>
      </c>
      <c r="M21" s="190"/>
      <c r="N21" s="193"/>
      <c r="O21" s="179"/>
      <c r="P21" s="182"/>
      <c r="Q21" s="70">
        <f>IF(D21="","",L21*P19)</f>
      </c>
      <c r="R21" s="185"/>
      <c r="S21" s="63">
        <f>IF(D21=0,0,Q21/R19)</f>
        <v>0</v>
      </c>
      <c r="T21" s="169"/>
      <c r="U21" s="166"/>
      <c r="W21" s="65" t="s">
        <v>181</v>
      </c>
      <c r="AJ21" s="32" t="str">
        <f>'参照資料'!A19</f>
        <v>運搬機</v>
      </c>
      <c r="AK21" s="32" t="s">
        <v>128</v>
      </c>
      <c r="AL21" s="32"/>
    </row>
    <row r="22" spans="1:38" ht="15" customHeight="1">
      <c r="A22" s="196"/>
      <c r="B22" s="199"/>
      <c r="C22" s="161" t="s">
        <v>130</v>
      </c>
      <c r="D22" s="55"/>
      <c r="E22" s="56">
        <f>IF(D22="","",VLOOKUP(B19,'参照資料'!$A$5:$E$31,3,FALSE))</f>
      </c>
      <c r="F22" s="57">
        <f>IF(D22="","",VLOOKUP(B19,'参照資料'!$A$5:$E$31,2,FALSE)/100)</f>
      </c>
      <c r="G22" s="57">
        <f>IF(D22="","",VLOOKUP(B19,'参照資料'!$A$5:$E$31,4,FALSE)/100)</f>
      </c>
      <c r="H22" s="58">
        <f t="shared" si="2"/>
      </c>
      <c r="I22" s="163"/>
      <c r="J22" s="59">
        <f>IF(D22="","",VLOOKUP(B19,'参照資料'!$A$5:$E$31,5,FALSE)/100)</f>
      </c>
      <c r="K22" s="60">
        <f>IF(D22=0,0,I19*J22)</f>
        <v>0</v>
      </c>
      <c r="L22" s="61">
        <f t="shared" si="3"/>
      </c>
      <c r="M22" s="190"/>
      <c r="N22" s="193"/>
      <c r="O22" s="179"/>
      <c r="P22" s="182"/>
      <c r="Q22" s="70">
        <f>IF(D22="","",L22*P19)</f>
      </c>
      <c r="R22" s="185"/>
      <c r="S22" s="63">
        <f>IF(D22=0,0,Q22/R19)</f>
        <v>0</v>
      </c>
      <c r="T22" s="169"/>
      <c r="U22" s="166"/>
      <c r="W22" s="65" t="s">
        <v>161</v>
      </c>
      <c r="AJ22" s="32" t="str">
        <f>'参照資料'!A20</f>
        <v>梱包格納用機械</v>
      </c>
      <c r="AK22" s="32" t="s">
        <v>129</v>
      </c>
      <c r="AL22" s="32"/>
    </row>
    <row r="23" spans="1:38" ht="15" customHeight="1">
      <c r="A23" s="196"/>
      <c r="B23" s="199"/>
      <c r="C23" s="161" t="s">
        <v>128</v>
      </c>
      <c r="D23" s="55"/>
      <c r="E23" s="56">
        <f>IF(D23="","",VLOOKUP(B19,'参照資料'!$A$5:$E$31,3,FALSE))</f>
      </c>
      <c r="F23" s="57">
        <f>IF(D23="","",VLOOKUP(B19,'参照資料'!$A$5:$E$31,2,FALSE)/100)</f>
      </c>
      <c r="G23" s="57">
        <f>IF(D23="","",VLOOKUP(B19,'参照資料'!$A$5:$E$31,4,FALSE)/100)</f>
      </c>
      <c r="H23" s="58">
        <f t="shared" si="2"/>
      </c>
      <c r="I23" s="163"/>
      <c r="J23" s="59">
        <f>IF(D23="","",VLOOKUP(B19,'参照資料'!$A$5:$E$31,5,FALSE)/100)</f>
      </c>
      <c r="K23" s="60">
        <f>IF(D23=0,0,I19*J23)</f>
        <v>0</v>
      </c>
      <c r="L23" s="61">
        <f t="shared" si="3"/>
      </c>
      <c r="M23" s="190"/>
      <c r="N23" s="193"/>
      <c r="O23" s="179"/>
      <c r="P23" s="182"/>
      <c r="Q23" s="70">
        <f>IF(D23="","",L23*P19)</f>
      </c>
      <c r="R23" s="185"/>
      <c r="S23" s="63">
        <f>IF(D23=0,0,Q23/R19)</f>
        <v>0</v>
      </c>
      <c r="T23" s="169"/>
      <c r="U23" s="166"/>
      <c r="W23" s="65" t="s">
        <v>182</v>
      </c>
      <c r="X23" s="76"/>
      <c r="Y23" s="76"/>
      <c r="AJ23" s="32" t="str">
        <f>'参照資料'!A21</f>
        <v>サイレージ取出機</v>
      </c>
      <c r="AK23" s="32" t="s">
        <v>52</v>
      </c>
      <c r="AL23" s="32"/>
    </row>
    <row r="24" spans="1:38" ht="15" customHeight="1">
      <c r="A24" s="196"/>
      <c r="B24" s="199"/>
      <c r="C24" s="161" t="s">
        <v>129</v>
      </c>
      <c r="D24" s="55"/>
      <c r="E24" s="56">
        <f>IF(D24="","",VLOOKUP(B19,'参照資料'!$A$5:$E$31,3,FALSE))</f>
      </c>
      <c r="F24" s="57">
        <f>IF(D24="","",VLOOKUP(B19,'参照資料'!$A$5:$E$31,2,FALSE)/100)</f>
      </c>
      <c r="G24" s="57">
        <f>IF(D24="","",VLOOKUP(B19,'参照資料'!$A$5:$E$31,4,FALSE)/100)</f>
      </c>
      <c r="H24" s="58">
        <f t="shared" si="2"/>
      </c>
      <c r="I24" s="163"/>
      <c r="J24" s="59">
        <f>IF(D24="","",VLOOKUP(B19,'参照資料'!$A$5:$E$31,5,FALSE)/100)</f>
      </c>
      <c r="K24" s="60">
        <f>IF(D24=0,0,I19*J24)</f>
        <v>0</v>
      </c>
      <c r="L24" s="61">
        <f t="shared" si="3"/>
      </c>
      <c r="M24" s="190"/>
      <c r="N24" s="193"/>
      <c r="O24" s="179"/>
      <c r="P24" s="182"/>
      <c r="Q24" s="70">
        <f>IF(D24="","",L24*P19)</f>
      </c>
      <c r="R24" s="185"/>
      <c r="S24" s="63">
        <f>IF(D24=0,0,Q24/R19)</f>
        <v>0</v>
      </c>
      <c r="T24" s="169"/>
      <c r="U24" s="166"/>
      <c r="W24" s="65" t="s">
        <v>162</v>
      </c>
      <c r="AJ24" s="32" t="str">
        <f>'参照資料'!A22</f>
        <v>サイレージ積込機</v>
      </c>
      <c r="AK24" s="32" t="s">
        <v>33</v>
      </c>
      <c r="AL24" s="32"/>
    </row>
    <row r="25" spans="1:38" ht="15" customHeight="1">
      <c r="A25" s="196"/>
      <c r="B25" s="199"/>
      <c r="C25" s="162" t="s">
        <v>52</v>
      </c>
      <c r="D25" s="93"/>
      <c r="E25" s="94">
        <f>IF(D25="","",VLOOKUP(B19,'参照資料'!$A$5:$E$31,3,FALSE))</f>
      </c>
      <c r="F25" s="95">
        <f>IF(D25="","",VLOOKUP(B19,'参照資料'!$A$5:$E$31,2,FALSE)/100)</f>
      </c>
      <c r="G25" s="95">
        <f>IF(D25="","",VLOOKUP(B19,'参照資料'!$A$5:$E$31,4,FALSE)/100)</f>
      </c>
      <c r="H25" s="96">
        <f t="shared" si="2"/>
      </c>
      <c r="I25" s="163"/>
      <c r="J25" s="98">
        <f>IF(D25="","",VLOOKUP(B19,'参照資料'!$A$5:$E$31,5,FALSE)/100)</f>
      </c>
      <c r="K25" s="99">
        <f>IF(D25=0,0,I19*J25)</f>
        <v>0</v>
      </c>
      <c r="L25" s="100">
        <f t="shared" si="3"/>
      </c>
      <c r="M25" s="190"/>
      <c r="N25" s="193"/>
      <c r="O25" s="179"/>
      <c r="P25" s="182"/>
      <c r="Q25" s="101">
        <f>IF(D25="","",L25*P19)</f>
      </c>
      <c r="R25" s="185"/>
      <c r="S25" s="102">
        <f>IF(D25=0,0,Q25/R19)</f>
        <v>0</v>
      </c>
      <c r="T25" s="169"/>
      <c r="U25" s="166"/>
      <c r="V25" s="42"/>
      <c r="W25" s="65" t="s">
        <v>158</v>
      </c>
      <c r="AH25" s="42"/>
      <c r="AJ25" s="32" t="str">
        <f>'参照資料'!A23</f>
        <v>稲わら収集機</v>
      </c>
      <c r="AK25" s="32" t="s">
        <v>34</v>
      </c>
      <c r="AL25" s="32"/>
    </row>
    <row r="26" spans="1:38" ht="15" customHeight="1">
      <c r="A26" s="196"/>
      <c r="B26" s="199"/>
      <c r="C26" s="161" t="s">
        <v>33</v>
      </c>
      <c r="D26" s="55"/>
      <c r="E26" s="56">
        <f>IF(D26="","",VLOOKUP(B19,'参照資料'!$A$5:$E$31,3,FALSE))</f>
      </c>
      <c r="F26" s="57">
        <f>IF(D26="","",VLOOKUP(B19,'参照資料'!$A$5:$E$31,2,FALSE)/100)</f>
      </c>
      <c r="G26" s="57">
        <f>IF(D26="","",VLOOKUP(B19,'参照資料'!$A$5:$E$31,4,FALSE)/100)</f>
      </c>
      <c r="H26" s="97">
        <f t="shared" si="2"/>
      </c>
      <c r="I26" s="163"/>
      <c r="J26" s="59">
        <f>IF(D26="","",VLOOKUP(B19,'参照資料'!$A$5:$E$31,5,FALSE)/100)</f>
      </c>
      <c r="K26" s="60">
        <f>IF(D26=0,0,I19*J26)</f>
        <v>0</v>
      </c>
      <c r="L26" s="61">
        <f t="shared" si="3"/>
      </c>
      <c r="M26" s="190"/>
      <c r="N26" s="193"/>
      <c r="O26" s="179"/>
      <c r="P26" s="182"/>
      <c r="Q26" s="70">
        <f>IF(D26="","",L26*P19)</f>
      </c>
      <c r="R26" s="185"/>
      <c r="S26" s="63">
        <f>IF(D26=0,0,Q26/R19)</f>
        <v>0</v>
      </c>
      <c r="T26" s="169"/>
      <c r="U26" s="166"/>
      <c r="V26" s="42"/>
      <c r="W26" s="75" t="s">
        <v>160</v>
      </c>
      <c r="AH26" s="42"/>
      <c r="AJ26" s="32" t="str">
        <f>'参照資料'!A24</f>
        <v>アンモニア処理機</v>
      </c>
      <c r="AK26" s="32" t="s">
        <v>53</v>
      </c>
      <c r="AL26" s="32"/>
    </row>
    <row r="27" spans="1:38" ht="15" customHeight="1">
      <c r="A27" s="196"/>
      <c r="B27" s="199"/>
      <c r="C27" s="161" t="s">
        <v>34</v>
      </c>
      <c r="D27" s="55"/>
      <c r="E27" s="56">
        <f>IF(D27="","",VLOOKUP(B19,'参照資料'!$A$5:$E$31,3,FALSE))</f>
      </c>
      <c r="F27" s="57">
        <f>IF(D27="","",VLOOKUP(B19,'参照資料'!$A$5:$E$31,2,FALSE)/100)</f>
      </c>
      <c r="G27" s="57">
        <f>IF(D27="","",VLOOKUP(B19,'参照資料'!$A$5:$E$31,4,FALSE)/100)</f>
      </c>
      <c r="H27" s="97">
        <f t="shared" si="2"/>
      </c>
      <c r="I27" s="163"/>
      <c r="J27" s="59">
        <f>IF(D27="","",VLOOKUP(B19,'参照資料'!$A$5:$E$31,5,FALSE)/100)</f>
      </c>
      <c r="K27" s="60">
        <f>IF(D27=0,0,I19*J27)</f>
        <v>0</v>
      </c>
      <c r="L27" s="61">
        <f t="shared" si="3"/>
      </c>
      <c r="M27" s="190"/>
      <c r="N27" s="193"/>
      <c r="O27" s="179"/>
      <c r="P27" s="182"/>
      <c r="Q27" s="70">
        <f>IF(D27="","",L27*P19)</f>
      </c>
      <c r="R27" s="185"/>
      <c r="S27" s="63">
        <f>IF(D27=0,0,Q27/R19)</f>
        <v>0</v>
      </c>
      <c r="T27" s="169"/>
      <c r="U27" s="166"/>
      <c r="V27" s="42"/>
      <c r="AH27" s="42"/>
      <c r="AJ27" s="32" t="str">
        <f>'参照資料'!A25</f>
        <v>家畜ふん尿土壌還元用機械</v>
      </c>
      <c r="AK27" s="32" t="s">
        <v>54</v>
      </c>
      <c r="AL27" s="32"/>
    </row>
    <row r="28" spans="1:38" ht="15" customHeight="1">
      <c r="A28" s="196"/>
      <c r="B28" s="199"/>
      <c r="C28" s="161" t="s">
        <v>176</v>
      </c>
      <c r="D28" s="55"/>
      <c r="E28" s="56">
        <f>IF(D28="","",VLOOKUP(B19,'参照資料'!$A$5:$E$31,3,FALSE))</f>
      </c>
      <c r="F28" s="57">
        <f>IF(D28="","",VLOOKUP(B19,'参照資料'!$A$5:$E$31,2,FALSE)/100)</f>
      </c>
      <c r="G28" s="57">
        <f>IF(D28="","",VLOOKUP(B19,'参照資料'!$A$5:$E$31,4,FALSE)/100)</f>
      </c>
      <c r="H28" s="58">
        <f t="shared" si="2"/>
      </c>
      <c r="I28" s="163"/>
      <c r="J28" s="59">
        <f>IF(D28="","",VLOOKUP(B19,'参照資料'!$A$5:$E$31,5,FALSE)/100)</f>
      </c>
      <c r="K28" s="60">
        <f>IF(D28=0,0,I19*J28)</f>
        <v>0</v>
      </c>
      <c r="L28" s="61">
        <f t="shared" si="3"/>
      </c>
      <c r="M28" s="190"/>
      <c r="N28" s="193"/>
      <c r="O28" s="179"/>
      <c r="P28" s="182"/>
      <c r="Q28" s="70">
        <f>IF(D28="","",L28*P19)</f>
      </c>
      <c r="R28" s="185"/>
      <c r="S28" s="63">
        <f>IF(D28=0,0,Q28/R19)</f>
        <v>0</v>
      </c>
      <c r="T28" s="169"/>
      <c r="U28" s="166"/>
      <c r="V28" s="42"/>
      <c r="W28" s="67" t="s">
        <v>123</v>
      </c>
      <c r="AH28" s="42"/>
      <c r="AJ28" s="32" t="str">
        <f>'参照資料'!A26</f>
        <v>作業管理システム</v>
      </c>
      <c r="AK28" s="32" t="s">
        <v>55</v>
      </c>
      <c r="AL28" s="32"/>
    </row>
    <row r="29" spans="1:36" ht="15" customHeight="1">
      <c r="A29" s="196"/>
      <c r="B29" s="199"/>
      <c r="C29" s="161" t="s">
        <v>177</v>
      </c>
      <c r="D29" s="55"/>
      <c r="E29" s="56">
        <f>IF(D29="","",VLOOKUP(B19,'参照資料'!$A$5:$E$31,3,FALSE))</f>
      </c>
      <c r="F29" s="57">
        <f>IF(D29="","",VLOOKUP(B19,'参照資料'!$A$5:$E$31,2,FALSE)/100)</f>
      </c>
      <c r="G29" s="57">
        <f>IF(D29="","",VLOOKUP(B19,'参照資料'!$A$5:$E$31,4,FALSE)/100)</f>
      </c>
      <c r="H29" s="58">
        <f t="shared" si="2"/>
      </c>
      <c r="I29" s="163"/>
      <c r="J29" s="59">
        <f>IF(D29="","",VLOOKUP(B19,'参照資料'!$A$5:$E$31,5,FALSE)/100)</f>
      </c>
      <c r="K29" s="60">
        <f>IF(D29=0,0,I19*J29)</f>
        <v>0</v>
      </c>
      <c r="L29" s="61">
        <f t="shared" si="3"/>
      </c>
      <c r="M29" s="190"/>
      <c r="N29" s="193"/>
      <c r="O29" s="179"/>
      <c r="P29" s="182"/>
      <c r="Q29" s="70">
        <f>IF(D29="","",L29*P19)</f>
      </c>
      <c r="R29" s="185"/>
      <c r="S29" s="63">
        <f>IF(D29=0,0,Q29/R19)</f>
        <v>0</v>
      </c>
      <c r="T29" s="169"/>
      <c r="U29" s="166"/>
      <c r="AJ29" s="32" t="str">
        <f>'参照資料'!A27</f>
        <v>マニュアスプレッダー</v>
      </c>
    </row>
    <row r="30" spans="1:36" ht="15" customHeight="1">
      <c r="A30" s="196"/>
      <c r="B30" s="199"/>
      <c r="C30" s="161" t="s">
        <v>178</v>
      </c>
      <c r="D30" s="55"/>
      <c r="E30" s="56">
        <f>IF(D30="","",VLOOKUP(B19,'参照資料'!$A$5:$E$31,3,FALSE))</f>
      </c>
      <c r="F30" s="57">
        <f>IF(D30="","",VLOOKUP(B19,'参照資料'!$A$5:$E$31,2,FALSE)/100)</f>
      </c>
      <c r="G30" s="57">
        <f>IF(D30="","",VLOOKUP(B19,'参照資料'!$A$5:$E$31,4,FALSE)/100)</f>
      </c>
      <c r="H30" s="58">
        <f t="shared" si="2"/>
      </c>
      <c r="I30" s="163"/>
      <c r="J30" s="59">
        <f>IF(D30="","",VLOOKUP(B19,'参照資料'!$A$5:$E$31,5,FALSE)/100)</f>
      </c>
      <c r="K30" s="60">
        <f>IF(D30=0,0,I19*J30)</f>
        <v>0</v>
      </c>
      <c r="L30" s="61">
        <f t="shared" si="3"/>
      </c>
      <c r="M30" s="191"/>
      <c r="N30" s="194"/>
      <c r="O30" s="180"/>
      <c r="P30" s="183"/>
      <c r="Q30" s="71">
        <f>IF(D30="","",L30*P19)</f>
      </c>
      <c r="R30" s="186"/>
      <c r="S30" s="72">
        <f>IF(D30=0,0,Q30/R19)</f>
        <v>0</v>
      </c>
      <c r="T30" s="169"/>
      <c r="U30" s="167"/>
      <c r="W30" s="62"/>
      <c r="AJ30" s="32" t="str">
        <f>'参照資料'!A28</f>
        <v>側方放てき式マニュアスプレッダー</v>
      </c>
    </row>
    <row r="31" spans="1:36" ht="15" customHeight="1">
      <c r="A31" s="197"/>
      <c r="B31" s="64" t="s">
        <v>48</v>
      </c>
      <c r="C31" s="175">
        <f>D31*E31/10*F31*G31</f>
        <v>0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7"/>
      <c r="S31" s="77">
        <f>SUM(S19:S30)</f>
        <v>0</v>
      </c>
      <c r="T31" s="78"/>
      <c r="U31" s="79">
        <f>IF(B19="","",T19/S31)</f>
      </c>
      <c r="AJ31" s="32" t="str">
        <f>'参照資料'!A29</f>
        <v>スラリスプレッダ－</v>
      </c>
    </row>
    <row r="32" spans="1:36" ht="15" customHeight="1">
      <c r="A32" s="195"/>
      <c r="B32" s="198"/>
      <c r="C32" s="161" t="s">
        <v>133</v>
      </c>
      <c r="D32" s="55"/>
      <c r="E32" s="56">
        <f>IF(D32="","",VLOOKUP(B32,'参照資料'!$A$5:$E$31,3,FALSE))</f>
      </c>
      <c r="F32" s="57">
        <f>IF(D32="","",VLOOKUP(B32,'参照資料'!$A$5:$E$31,2,FALSE)/100)</f>
      </c>
      <c r="G32" s="57">
        <f>IF(D32="","",VLOOKUP(B32,'参照資料'!$A$5:$E$31,4,FALSE)/100)</f>
      </c>
      <c r="H32" s="58">
        <f aca="true" t="shared" si="4" ref="H32:H43">IF(D32="","",D32*E32/10*F32*G32)</f>
      </c>
      <c r="I32" s="168">
        <v>8</v>
      </c>
      <c r="J32" s="59">
        <f>IF(D32="","",VLOOKUP(B32,'参照資料'!$A$5:$E$31,5,FALSE)/100)</f>
      </c>
      <c r="K32" s="60">
        <f>IF(D32=0,0,I32*J32)</f>
        <v>0</v>
      </c>
      <c r="L32" s="61">
        <f aca="true" t="shared" si="5" ref="L32:L43">IF(D32="","",H32*K32)</f>
      </c>
      <c r="M32" s="189"/>
      <c r="N32" s="192"/>
      <c r="O32" s="178">
        <f>IF(B32="","",INDEX(稼働日数,$AK$5+1,M32-1)/100)</f>
      </c>
      <c r="P32" s="181">
        <f>IF(B32="","",N32*O32)</f>
      </c>
      <c r="Q32" s="70">
        <f>IF(D32="","",L32*P32)</f>
      </c>
      <c r="R32" s="184"/>
      <c r="S32" s="63">
        <f>IF(D32=0,0,Q32/R32)</f>
        <v>0</v>
      </c>
      <c r="T32" s="164"/>
      <c r="U32" s="165"/>
      <c r="AJ32" s="32" t="str">
        <f>'参照資料'!A30</f>
        <v>尿散布機(2500ℓ）</v>
      </c>
    </row>
    <row r="33" spans="1:36" ht="15" customHeight="1">
      <c r="A33" s="196"/>
      <c r="B33" s="199"/>
      <c r="C33" s="161" t="s">
        <v>132</v>
      </c>
      <c r="D33" s="55"/>
      <c r="E33" s="56">
        <f>IF(D33="","",VLOOKUP(B32,'参照資料'!$A$5:$E$31,3,FALSE))</f>
      </c>
      <c r="F33" s="57">
        <f>IF(D33="","",VLOOKUP(B32,'参照資料'!$A$5:$E$31,2,FALSE)/100)</f>
      </c>
      <c r="G33" s="57">
        <f>IF(D33="","",VLOOKUP(B32,'参照資料'!$A$5:$E$31,4,FALSE)/100)</f>
      </c>
      <c r="H33" s="58">
        <f t="shared" si="4"/>
      </c>
      <c r="I33" s="163"/>
      <c r="J33" s="59">
        <f>IF(D33="","",VLOOKUP(B32,'参照資料'!$A$5:$E$31,5,FALSE)/100)</f>
      </c>
      <c r="K33" s="60">
        <f>IF(D33=0,0,I32*J33)</f>
        <v>0</v>
      </c>
      <c r="L33" s="61">
        <f t="shared" si="5"/>
      </c>
      <c r="M33" s="190"/>
      <c r="N33" s="193"/>
      <c r="O33" s="179"/>
      <c r="P33" s="182"/>
      <c r="Q33" s="70">
        <f>IF(D33="","",L33*P32)</f>
      </c>
      <c r="R33" s="185"/>
      <c r="S33" s="63">
        <f>IF(D33=0,0,Q33/R32)</f>
        <v>0</v>
      </c>
      <c r="T33" s="169"/>
      <c r="U33" s="166"/>
      <c r="AJ33" s="32" t="str">
        <f>'参照資料'!A31</f>
        <v>尿散布機(5000ℓ）</v>
      </c>
    </row>
    <row r="34" spans="1:36" ht="15" customHeight="1">
      <c r="A34" s="196"/>
      <c r="B34" s="199"/>
      <c r="C34" s="161" t="s">
        <v>131</v>
      </c>
      <c r="D34" s="55"/>
      <c r="E34" s="56">
        <f>IF(D34="","",VLOOKUP(B32,'参照資料'!$A$5:$E$31,3,FALSE))</f>
      </c>
      <c r="F34" s="57">
        <f>IF(D34="","",VLOOKUP(B32,'参照資料'!$A$5:$E$31,2,FALSE)/100)</f>
      </c>
      <c r="G34" s="57">
        <f>IF(D34="","",VLOOKUP(B32,'参照資料'!$A$5:$E$31,4,FALSE)/100)</f>
      </c>
      <c r="H34" s="58">
        <f t="shared" si="4"/>
      </c>
      <c r="I34" s="163"/>
      <c r="J34" s="59">
        <f>IF(D34="","",VLOOKUP(B32,'参照資料'!$A$5:$E$31,5,FALSE)/100)</f>
      </c>
      <c r="K34" s="60">
        <f>IF(D34=0,0,I32*J34)</f>
        <v>0</v>
      </c>
      <c r="L34" s="61">
        <f t="shared" si="5"/>
      </c>
      <c r="M34" s="190"/>
      <c r="N34" s="193"/>
      <c r="O34" s="179"/>
      <c r="P34" s="182"/>
      <c r="Q34" s="70">
        <f>IF(D34="","",L34*P32)</f>
      </c>
      <c r="R34" s="185"/>
      <c r="S34" s="63">
        <f>IF(D34=0,0,Q34/R32)</f>
        <v>0</v>
      </c>
      <c r="T34" s="169"/>
      <c r="U34" s="166"/>
      <c r="AJ34" s="32"/>
    </row>
    <row r="35" spans="1:23" ht="15" customHeight="1">
      <c r="A35" s="196"/>
      <c r="B35" s="199"/>
      <c r="C35" s="161" t="s">
        <v>130</v>
      </c>
      <c r="D35" s="55"/>
      <c r="E35" s="56">
        <f>IF(D35="","",VLOOKUP(B32,'参照資料'!$A$5:$E$31,3,FALSE))</f>
      </c>
      <c r="F35" s="57">
        <f>IF(D35="","",VLOOKUP(B32,'参照資料'!$A$5:$E$31,2,FALSE)/100)</f>
      </c>
      <c r="G35" s="57">
        <f>IF(D35="","",VLOOKUP(B32,'参照資料'!$A$5:$E$31,4,FALSE)/100)</f>
      </c>
      <c r="H35" s="58">
        <f t="shared" si="4"/>
      </c>
      <c r="I35" s="163"/>
      <c r="J35" s="59">
        <f>IF(D35="","",VLOOKUP(B32,'参照資料'!$A$5:$E$31,5,FALSE)/100)</f>
      </c>
      <c r="K35" s="60">
        <f>IF(D35=0,0,I32*J35)</f>
        <v>0</v>
      </c>
      <c r="L35" s="61">
        <f t="shared" si="5"/>
      </c>
      <c r="M35" s="190"/>
      <c r="N35" s="193"/>
      <c r="O35" s="179"/>
      <c r="P35" s="182"/>
      <c r="Q35" s="70">
        <f>IF(D35="","",L35*P32)</f>
      </c>
      <c r="R35" s="185"/>
      <c r="S35" s="63">
        <f>IF(D35=0,0,Q35/R32)</f>
        <v>0</v>
      </c>
      <c r="T35" s="169"/>
      <c r="U35" s="166"/>
      <c r="W35" s="62" t="s">
        <v>111</v>
      </c>
    </row>
    <row r="36" spans="1:21" ht="15" customHeight="1">
      <c r="A36" s="196"/>
      <c r="B36" s="199"/>
      <c r="C36" s="161" t="s">
        <v>128</v>
      </c>
      <c r="D36" s="55"/>
      <c r="E36" s="56">
        <f>IF(D36="","",VLOOKUP(B32,'参照資料'!$A$5:$E$31,3,FALSE))</f>
      </c>
      <c r="F36" s="57">
        <f>IF(D36="","",VLOOKUP(B32,'参照資料'!$A$5:$E$31,2,FALSE)/100)</f>
      </c>
      <c r="G36" s="57">
        <f>IF(D36="","",VLOOKUP(B32,'参照資料'!$A$5:$E$31,4,FALSE)/100)</f>
      </c>
      <c r="H36" s="58">
        <f t="shared" si="4"/>
      </c>
      <c r="I36" s="163"/>
      <c r="J36" s="59">
        <f>IF(D36="","",VLOOKUP(B32,'参照資料'!$A$5:$E$31,5,FALSE)/100)</f>
      </c>
      <c r="K36" s="60">
        <f>IF(D36=0,0,I32*J36)</f>
        <v>0</v>
      </c>
      <c r="L36" s="61">
        <f t="shared" si="5"/>
      </c>
      <c r="M36" s="190"/>
      <c r="N36" s="193"/>
      <c r="O36" s="179"/>
      <c r="P36" s="182"/>
      <c r="Q36" s="70">
        <f>IF(D36="","",L36*P32)</f>
      </c>
      <c r="R36" s="185"/>
      <c r="S36" s="63">
        <f>IF(D36=0,0,Q36/R32)</f>
        <v>0</v>
      </c>
      <c r="T36" s="169"/>
      <c r="U36" s="166"/>
    </row>
    <row r="37" spans="1:21" ht="15" customHeight="1">
      <c r="A37" s="196"/>
      <c r="B37" s="199"/>
      <c r="C37" s="161" t="s">
        <v>129</v>
      </c>
      <c r="D37" s="55"/>
      <c r="E37" s="56">
        <f>IF(D37="","",VLOOKUP(B32,'参照資料'!$A$5:$E$31,3,FALSE))</f>
      </c>
      <c r="F37" s="57">
        <f>IF(D37="","",VLOOKUP(B32,'参照資料'!$A$5:$E$31,2,FALSE)/100)</f>
      </c>
      <c r="G37" s="57">
        <f>IF(D37="","",VLOOKUP(B32,'参照資料'!$A$5:$E$31,4,FALSE)/100)</f>
      </c>
      <c r="H37" s="58">
        <f t="shared" si="4"/>
      </c>
      <c r="I37" s="163"/>
      <c r="J37" s="59">
        <f>IF(D37="","",VLOOKUP(B32,'参照資料'!$A$5:$E$31,5,FALSE)/100)</f>
      </c>
      <c r="K37" s="60">
        <f>IF(D37=0,0,I32*J37)</f>
        <v>0</v>
      </c>
      <c r="L37" s="61">
        <f t="shared" si="5"/>
      </c>
      <c r="M37" s="190"/>
      <c r="N37" s="193"/>
      <c r="O37" s="179"/>
      <c r="P37" s="182"/>
      <c r="Q37" s="70">
        <f>IF(D37="","",L37*P32)</f>
      </c>
      <c r="R37" s="185"/>
      <c r="S37" s="63">
        <f>IF(D37=0,0,Q37/R32)</f>
        <v>0</v>
      </c>
      <c r="T37" s="169"/>
      <c r="U37" s="166"/>
    </row>
    <row r="38" spans="1:21" ht="15" customHeight="1">
      <c r="A38" s="196"/>
      <c r="B38" s="199"/>
      <c r="C38" s="162" t="s">
        <v>52</v>
      </c>
      <c r="D38" s="93"/>
      <c r="E38" s="94">
        <f>IF(D38="","",VLOOKUP(B32,'参照資料'!$A$5:$E$31,3,FALSE))</f>
      </c>
      <c r="F38" s="95">
        <f>IF(D38="","",VLOOKUP(B32,'参照資料'!$A$5:$E$31,2,FALSE)/100)</f>
      </c>
      <c r="G38" s="95">
        <f>IF(D38="","",VLOOKUP(B32,'参照資料'!$A$5:$E$31,4,FALSE)/100)</f>
      </c>
      <c r="H38" s="96">
        <f t="shared" si="4"/>
      </c>
      <c r="I38" s="163"/>
      <c r="J38" s="98">
        <f>IF(D38="","",VLOOKUP(B32,'参照資料'!$A$5:$E$31,5,FALSE)/100)</f>
      </c>
      <c r="K38" s="99">
        <f>IF(D38=0,0,I32*J38)</f>
        <v>0</v>
      </c>
      <c r="L38" s="100">
        <f t="shared" si="5"/>
      </c>
      <c r="M38" s="190"/>
      <c r="N38" s="193"/>
      <c r="O38" s="179"/>
      <c r="P38" s="182"/>
      <c r="Q38" s="101">
        <f>IF(D38="","",L38*P32)</f>
      </c>
      <c r="R38" s="185"/>
      <c r="S38" s="102">
        <f>IF(D38=0,0,Q38/R32)</f>
        <v>0</v>
      </c>
      <c r="T38" s="169"/>
      <c r="U38" s="166"/>
    </row>
    <row r="39" spans="1:21" ht="15" customHeight="1">
      <c r="A39" s="196"/>
      <c r="B39" s="199"/>
      <c r="C39" s="161" t="s">
        <v>33</v>
      </c>
      <c r="D39" s="55"/>
      <c r="E39" s="56">
        <f>IF(D39="","",VLOOKUP(B32,'参照資料'!$A$5:$E$31,3,FALSE))</f>
      </c>
      <c r="F39" s="57">
        <f>IF(D39="","",VLOOKUP(B32,'参照資料'!$A$5:$E$31,2,FALSE)/100)</f>
      </c>
      <c r="G39" s="57">
        <f>IF(D39="","",VLOOKUP(B32,'参照資料'!$A$5:$E$31,4,FALSE)/100)</f>
      </c>
      <c r="H39" s="97">
        <f t="shared" si="4"/>
      </c>
      <c r="I39" s="163"/>
      <c r="J39" s="59">
        <f>IF(D39="","",VLOOKUP(B32,'参照資料'!$A$5:$E$31,5,FALSE)/100)</f>
      </c>
      <c r="K39" s="60">
        <f>IF(D39=0,0,I32*J39)</f>
        <v>0</v>
      </c>
      <c r="L39" s="61">
        <f t="shared" si="5"/>
      </c>
      <c r="M39" s="190"/>
      <c r="N39" s="193"/>
      <c r="O39" s="179"/>
      <c r="P39" s="182"/>
      <c r="Q39" s="70">
        <f>IF(D39="","",L39*P32)</f>
      </c>
      <c r="R39" s="185"/>
      <c r="S39" s="63">
        <f>IF(D39=0,0,Q39/R32)</f>
        <v>0</v>
      </c>
      <c r="T39" s="169"/>
      <c r="U39" s="166"/>
    </row>
    <row r="40" spans="1:21" ht="15" customHeight="1">
      <c r="A40" s="196"/>
      <c r="B40" s="199"/>
      <c r="C40" s="161" t="s">
        <v>34</v>
      </c>
      <c r="D40" s="55"/>
      <c r="E40" s="56">
        <f>IF(D40="","",VLOOKUP(B32,'参照資料'!$A$5:$E$31,3,FALSE))</f>
      </c>
      <c r="F40" s="57">
        <f>IF(D40="","",VLOOKUP(B32,'参照資料'!$A$5:$E$31,2,FALSE)/100)</f>
      </c>
      <c r="G40" s="57">
        <f>IF(D40="","",VLOOKUP(B32,'参照資料'!$A$5:$E$31,4,FALSE)/100)</f>
      </c>
      <c r="H40" s="97">
        <f t="shared" si="4"/>
      </c>
      <c r="I40" s="163"/>
      <c r="J40" s="59">
        <f>IF(D40="","",VLOOKUP(B32,'参照資料'!$A$5:$E$31,5,FALSE)/100)</f>
      </c>
      <c r="K40" s="60">
        <f>IF(D40=0,0,I32*J40)</f>
        <v>0</v>
      </c>
      <c r="L40" s="61">
        <f t="shared" si="5"/>
      </c>
      <c r="M40" s="190"/>
      <c r="N40" s="193"/>
      <c r="O40" s="179"/>
      <c r="P40" s="182"/>
      <c r="Q40" s="70">
        <f>IF(D40="","",L40*P32)</f>
      </c>
      <c r="R40" s="185"/>
      <c r="S40" s="63">
        <f>IF(D40=0,0,Q40/R32)</f>
        <v>0</v>
      </c>
      <c r="T40" s="169"/>
      <c r="U40" s="166"/>
    </row>
    <row r="41" spans="1:21" ht="15" customHeight="1">
      <c r="A41" s="196"/>
      <c r="B41" s="199"/>
      <c r="C41" s="161" t="s">
        <v>176</v>
      </c>
      <c r="D41" s="55"/>
      <c r="E41" s="56">
        <f>IF(D41="","",VLOOKUP(B32,'参照資料'!$A$5:$E$31,3,FALSE))</f>
      </c>
      <c r="F41" s="57">
        <f>IF(D41="","",VLOOKUP(B32,'参照資料'!$A$5:$E$31,2,FALSE)/100)</f>
      </c>
      <c r="G41" s="57">
        <f>IF(D41="","",VLOOKUP(B32,'参照資料'!$A$5:$E$31,4,FALSE)/100)</f>
      </c>
      <c r="H41" s="58">
        <f t="shared" si="4"/>
      </c>
      <c r="I41" s="163"/>
      <c r="J41" s="59">
        <f>IF(D41="","",VLOOKUP(B32,'参照資料'!$A$5:$E$31,5,FALSE)/100)</f>
      </c>
      <c r="K41" s="60">
        <f>IF(D41=0,0,I32*J41)</f>
        <v>0</v>
      </c>
      <c r="L41" s="61">
        <f t="shared" si="5"/>
      </c>
      <c r="M41" s="190"/>
      <c r="N41" s="193"/>
      <c r="O41" s="179"/>
      <c r="P41" s="182"/>
      <c r="Q41" s="70">
        <f>IF(D41="","",L41*P32)</f>
      </c>
      <c r="R41" s="185"/>
      <c r="S41" s="63">
        <f>IF(D41=0,0,Q41/R32)</f>
        <v>0</v>
      </c>
      <c r="T41" s="169"/>
      <c r="U41" s="166"/>
    </row>
    <row r="42" spans="1:21" ht="15" customHeight="1">
      <c r="A42" s="196"/>
      <c r="B42" s="199"/>
      <c r="C42" s="161" t="s">
        <v>177</v>
      </c>
      <c r="D42" s="55"/>
      <c r="E42" s="56">
        <f>IF(D42="","",VLOOKUP(B32,'参照資料'!$A$5:$E$31,3,FALSE))</f>
      </c>
      <c r="F42" s="57">
        <f>IF(D42="","",VLOOKUP(B32,'参照資料'!$A$5:$E$31,2,FALSE)/100)</f>
      </c>
      <c r="G42" s="57">
        <f>IF(D42="","",VLOOKUP(B32,'参照資料'!$A$5:$E$31,4,FALSE)/100)</f>
      </c>
      <c r="H42" s="58">
        <f t="shared" si="4"/>
      </c>
      <c r="I42" s="163"/>
      <c r="J42" s="59">
        <f>IF(D42="","",VLOOKUP(B32,'参照資料'!$A$5:$E$31,5,FALSE)/100)</f>
      </c>
      <c r="K42" s="60">
        <f>IF(D42=0,0,I32*J42)</f>
        <v>0</v>
      </c>
      <c r="L42" s="61">
        <f t="shared" si="5"/>
      </c>
      <c r="M42" s="190"/>
      <c r="N42" s="193"/>
      <c r="O42" s="179"/>
      <c r="P42" s="182"/>
      <c r="Q42" s="70">
        <f>IF(D42="","",L42*P32)</f>
      </c>
      <c r="R42" s="185"/>
      <c r="S42" s="63">
        <f>IF(D42=0,0,Q42/R32)</f>
        <v>0</v>
      </c>
      <c r="T42" s="169"/>
      <c r="U42" s="166"/>
    </row>
    <row r="43" spans="1:21" ht="15" customHeight="1">
      <c r="A43" s="196"/>
      <c r="B43" s="199"/>
      <c r="C43" s="161" t="s">
        <v>178</v>
      </c>
      <c r="D43" s="55"/>
      <c r="E43" s="56">
        <f>IF(D43="","",VLOOKUP(B32,'参照資料'!$A$5:$E$31,3,FALSE))</f>
      </c>
      <c r="F43" s="57">
        <f>IF(D43="","",VLOOKUP(B32,'参照資料'!$A$5:$E$31,2,FALSE)/100)</f>
      </c>
      <c r="G43" s="57">
        <f>IF(D43="","",VLOOKUP(B32,'参照資料'!$A$5:$E$31,4,FALSE)/100)</f>
      </c>
      <c r="H43" s="58">
        <f t="shared" si="4"/>
      </c>
      <c r="I43" s="163"/>
      <c r="J43" s="59">
        <f>IF(D43="","",VLOOKUP(B32,'参照資料'!$A$5:$E$31,5,FALSE)/100)</f>
      </c>
      <c r="K43" s="60">
        <f>IF(D43=0,0,I32*J43)</f>
        <v>0</v>
      </c>
      <c r="L43" s="61">
        <f t="shared" si="5"/>
      </c>
      <c r="M43" s="191"/>
      <c r="N43" s="194"/>
      <c r="O43" s="180"/>
      <c r="P43" s="183"/>
      <c r="Q43" s="71">
        <f>IF(D43="","",L43*P32)</f>
      </c>
      <c r="R43" s="186"/>
      <c r="S43" s="72">
        <f>IF(D43=0,0,Q43/R32)</f>
        <v>0</v>
      </c>
      <c r="T43" s="169"/>
      <c r="U43" s="167"/>
    </row>
    <row r="44" spans="1:21" ht="15" customHeight="1">
      <c r="A44" s="197"/>
      <c r="B44" s="64" t="s">
        <v>48</v>
      </c>
      <c r="C44" s="175">
        <f>D44*E44/10*F44*G44</f>
        <v>0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7"/>
      <c r="S44" s="77">
        <f>SUM(S32:S43)</f>
        <v>0</v>
      </c>
      <c r="T44" s="78"/>
      <c r="U44" s="79">
        <f>IF(B32="","",T32/S44)</f>
      </c>
    </row>
    <row r="45" spans="1:21" ht="15" customHeight="1">
      <c r="A45" s="195"/>
      <c r="B45" s="198"/>
      <c r="C45" s="161" t="s">
        <v>133</v>
      </c>
      <c r="D45" s="55"/>
      <c r="E45" s="56">
        <f>IF(D45="","",VLOOKUP(B45,'参照資料'!$A$5:$E$31,3,FALSE))</f>
      </c>
      <c r="F45" s="57">
        <f>IF(D45="","",VLOOKUP(B45,'参照資料'!$A$5:$E$31,2,FALSE)/100)</f>
      </c>
      <c r="G45" s="57">
        <f>IF(D45="","",VLOOKUP(B45,'参照資料'!$A$5:$E$31,4,FALSE)/100)</f>
      </c>
      <c r="H45" s="58">
        <f aca="true" t="shared" si="6" ref="H45:H56">IF(D45="","",D45*E45/10*F45*G45)</f>
      </c>
      <c r="I45" s="168">
        <v>8</v>
      </c>
      <c r="J45" s="59">
        <f>IF(D45="","",VLOOKUP(B45,'参照資料'!$A$5:$E$31,5,FALSE)/100)</f>
      </c>
      <c r="K45" s="60">
        <f>IF(D45=0,0,I45*J45)</f>
        <v>0</v>
      </c>
      <c r="L45" s="61">
        <f aca="true" t="shared" si="7" ref="L45:L56">IF(D45="","",H45*K45)</f>
      </c>
      <c r="M45" s="189"/>
      <c r="N45" s="192"/>
      <c r="O45" s="178">
        <f>IF(B45="","",INDEX(稼働日数,$AK$5+1,M45-1)/100)</f>
      </c>
      <c r="P45" s="181">
        <f>IF(B45="","",N45*O45)</f>
      </c>
      <c r="Q45" s="70">
        <f>IF(D45="","",L45*P45)</f>
      </c>
      <c r="R45" s="184"/>
      <c r="S45" s="63">
        <f>IF(D45=0,0,Q45/R45)</f>
        <v>0</v>
      </c>
      <c r="T45" s="164"/>
      <c r="U45" s="165"/>
    </row>
    <row r="46" spans="1:21" ht="15" customHeight="1">
      <c r="A46" s="196"/>
      <c r="B46" s="199"/>
      <c r="C46" s="161" t="s">
        <v>132</v>
      </c>
      <c r="D46" s="55"/>
      <c r="E46" s="56">
        <f>IF(D46="","",VLOOKUP(B45,'参照資料'!$A$5:$E$31,3,FALSE))</f>
      </c>
      <c r="F46" s="57">
        <f>IF(D46="","",VLOOKUP(B45,'参照資料'!$A$5:$E$31,2,FALSE)/100)</f>
      </c>
      <c r="G46" s="57">
        <f>IF(D46="","",VLOOKUP(B45,'参照資料'!$A$5:$E$31,4,FALSE)/100)</f>
      </c>
      <c r="H46" s="58">
        <f t="shared" si="6"/>
      </c>
      <c r="I46" s="163"/>
      <c r="J46" s="59">
        <f>IF(D46="","",VLOOKUP(B45,'参照資料'!$A$5:$E$31,5,FALSE)/100)</f>
      </c>
      <c r="K46" s="60">
        <f>IF(D46=0,0,I45*J46)</f>
        <v>0</v>
      </c>
      <c r="L46" s="61">
        <f t="shared" si="7"/>
      </c>
      <c r="M46" s="190"/>
      <c r="N46" s="193"/>
      <c r="O46" s="179"/>
      <c r="P46" s="182"/>
      <c r="Q46" s="70">
        <f>IF(D46="","",L46*P45)</f>
      </c>
      <c r="R46" s="185"/>
      <c r="S46" s="63">
        <f>IF(D46=0,0,Q46/R45)</f>
        <v>0</v>
      </c>
      <c r="T46" s="169"/>
      <c r="U46" s="166"/>
    </row>
    <row r="47" spans="1:21" ht="15" customHeight="1">
      <c r="A47" s="196"/>
      <c r="B47" s="199"/>
      <c r="C47" s="161" t="s">
        <v>131</v>
      </c>
      <c r="D47" s="55"/>
      <c r="E47" s="56">
        <f>IF(D47="","",VLOOKUP(B45,'参照資料'!$A$5:$E$31,3,FALSE))</f>
      </c>
      <c r="F47" s="57">
        <f>IF(D47="","",VLOOKUP(B45,'参照資料'!$A$5:$E$31,2,FALSE)/100)</f>
      </c>
      <c r="G47" s="57">
        <f>IF(D47="","",VLOOKUP(B45,'参照資料'!$A$5:$E$31,4,FALSE)/100)</f>
      </c>
      <c r="H47" s="58">
        <f t="shared" si="6"/>
      </c>
      <c r="I47" s="163"/>
      <c r="J47" s="59">
        <f>IF(D47="","",VLOOKUP(B45,'参照資料'!$A$5:$E$31,5,FALSE)/100)</f>
      </c>
      <c r="K47" s="60">
        <f>IF(D47=0,0,I45*J47)</f>
        <v>0</v>
      </c>
      <c r="L47" s="61">
        <f t="shared" si="7"/>
      </c>
      <c r="M47" s="190"/>
      <c r="N47" s="193"/>
      <c r="O47" s="179"/>
      <c r="P47" s="182"/>
      <c r="Q47" s="70">
        <f>IF(D47="","",L47*P45)</f>
      </c>
      <c r="R47" s="185"/>
      <c r="S47" s="63">
        <f>IF(D47=0,0,Q47/R45)</f>
        <v>0</v>
      </c>
      <c r="T47" s="169"/>
      <c r="U47" s="166"/>
    </row>
    <row r="48" spans="1:21" ht="15" customHeight="1">
      <c r="A48" s="196"/>
      <c r="B48" s="199"/>
      <c r="C48" s="161" t="s">
        <v>130</v>
      </c>
      <c r="D48" s="55"/>
      <c r="E48" s="56">
        <f>IF(D48="","",VLOOKUP(B45,'参照資料'!$A$5:$E$31,3,FALSE))</f>
      </c>
      <c r="F48" s="57">
        <f>IF(D48="","",VLOOKUP(B45,'参照資料'!$A$5:$E$31,2,FALSE)/100)</f>
      </c>
      <c r="G48" s="57">
        <f>IF(D48="","",VLOOKUP(B45,'参照資料'!$A$5:$E$31,4,FALSE)/100)</f>
      </c>
      <c r="H48" s="58">
        <f t="shared" si="6"/>
      </c>
      <c r="I48" s="163"/>
      <c r="J48" s="59">
        <f>IF(D48="","",VLOOKUP(B45,'参照資料'!$A$5:$E$31,5,FALSE)/100)</f>
      </c>
      <c r="K48" s="60">
        <f>IF(D48=0,0,I45*J48)</f>
        <v>0</v>
      </c>
      <c r="L48" s="61">
        <f t="shared" si="7"/>
      </c>
      <c r="M48" s="190"/>
      <c r="N48" s="193"/>
      <c r="O48" s="179"/>
      <c r="P48" s="182"/>
      <c r="Q48" s="70">
        <f>IF(D48="","",L48*P45)</f>
      </c>
      <c r="R48" s="185"/>
      <c r="S48" s="63">
        <f>IF(D48=0,0,Q48/R45)</f>
        <v>0</v>
      </c>
      <c r="T48" s="169"/>
      <c r="U48" s="166"/>
    </row>
    <row r="49" spans="1:21" ht="15" customHeight="1">
      <c r="A49" s="196"/>
      <c r="B49" s="199"/>
      <c r="C49" s="161" t="s">
        <v>128</v>
      </c>
      <c r="D49" s="55"/>
      <c r="E49" s="56">
        <f>IF(D49="","",VLOOKUP(B45,'参照資料'!$A$5:$E$31,3,FALSE))</f>
      </c>
      <c r="F49" s="57">
        <f>IF(D49="","",VLOOKUP(B45,'参照資料'!$A$5:$E$31,2,FALSE)/100)</f>
      </c>
      <c r="G49" s="57">
        <f>IF(D49="","",VLOOKUP(B45,'参照資料'!$A$5:$E$31,4,FALSE)/100)</f>
      </c>
      <c r="H49" s="58">
        <f t="shared" si="6"/>
      </c>
      <c r="I49" s="163"/>
      <c r="J49" s="59">
        <f>IF(D49="","",VLOOKUP(B45,'参照資料'!$A$5:$E$31,5,FALSE)/100)</f>
      </c>
      <c r="K49" s="60">
        <f>IF(D49=0,0,I45*J49)</f>
        <v>0</v>
      </c>
      <c r="L49" s="61">
        <f t="shared" si="7"/>
      </c>
      <c r="M49" s="190"/>
      <c r="N49" s="193"/>
      <c r="O49" s="179"/>
      <c r="P49" s="182"/>
      <c r="Q49" s="70">
        <f>IF(D49="","",L49*P45)</f>
      </c>
      <c r="R49" s="185"/>
      <c r="S49" s="63">
        <f>IF(D49=0,0,Q49/R45)</f>
        <v>0</v>
      </c>
      <c r="T49" s="169"/>
      <c r="U49" s="166"/>
    </row>
    <row r="50" spans="1:21" ht="15" customHeight="1">
      <c r="A50" s="196"/>
      <c r="B50" s="199"/>
      <c r="C50" s="161" t="s">
        <v>129</v>
      </c>
      <c r="D50" s="55"/>
      <c r="E50" s="56">
        <f>IF(D50="","",VLOOKUP(B45,'参照資料'!$A$5:$E$31,3,FALSE))</f>
      </c>
      <c r="F50" s="57">
        <f>IF(D50="","",VLOOKUP(B45,'参照資料'!$A$5:$E$31,2,FALSE)/100)</f>
      </c>
      <c r="G50" s="57">
        <f>IF(D50="","",VLOOKUP(B45,'参照資料'!$A$5:$E$31,4,FALSE)/100)</f>
      </c>
      <c r="H50" s="58">
        <f t="shared" si="6"/>
      </c>
      <c r="I50" s="163"/>
      <c r="J50" s="59">
        <f>IF(D50="","",VLOOKUP(B45,'参照資料'!$A$5:$E$31,5,FALSE)/100)</f>
      </c>
      <c r="K50" s="60">
        <f>IF(D50=0,0,I45*J50)</f>
        <v>0</v>
      </c>
      <c r="L50" s="61">
        <f t="shared" si="7"/>
      </c>
      <c r="M50" s="190"/>
      <c r="N50" s="193"/>
      <c r="O50" s="179"/>
      <c r="P50" s="182"/>
      <c r="Q50" s="70">
        <f>IF(D50="","",L50*P45)</f>
      </c>
      <c r="R50" s="185"/>
      <c r="S50" s="63">
        <f>IF(D50=0,0,Q50/R45)</f>
        <v>0</v>
      </c>
      <c r="T50" s="169"/>
      <c r="U50" s="166"/>
    </row>
    <row r="51" spans="1:21" ht="15" customHeight="1">
      <c r="A51" s="196"/>
      <c r="B51" s="199"/>
      <c r="C51" s="162" t="s">
        <v>52</v>
      </c>
      <c r="D51" s="93"/>
      <c r="E51" s="94">
        <f>IF(D51="","",VLOOKUP(B45,'参照資料'!$A$5:$E$31,3,FALSE))</f>
      </c>
      <c r="F51" s="95">
        <f>IF(D51="","",VLOOKUP(B45,'参照資料'!$A$5:$E$31,2,FALSE)/100)</f>
      </c>
      <c r="G51" s="95">
        <f>IF(D51="","",VLOOKUP(B45,'参照資料'!$A$5:$E$31,4,FALSE)/100)</f>
      </c>
      <c r="H51" s="96">
        <f t="shared" si="6"/>
      </c>
      <c r="I51" s="163"/>
      <c r="J51" s="98">
        <f>IF(D51="","",VLOOKUP(B45,'参照資料'!$A$5:$E$31,5,FALSE)/100)</f>
      </c>
      <c r="K51" s="99">
        <f>IF(D51=0,0,I45*J51)</f>
        <v>0</v>
      </c>
      <c r="L51" s="100">
        <f t="shared" si="7"/>
      </c>
      <c r="M51" s="190"/>
      <c r="N51" s="193"/>
      <c r="O51" s="179"/>
      <c r="P51" s="182"/>
      <c r="Q51" s="101">
        <f>IF(D51="","",L51*P45)</f>
      </c>
      <c r="R51" s="185"/>
      <c r="S51" s="102">
        <f>IF(D51=0,0,Q51/R45)</f>
        <v>0</v>
      </c>
      <c r="T51" s="169"/>
      <c r="U51" s="166"/>
    </row>
    <row r="52" spans="1:21" ht="15" customHeight="1">
      <c r="A52" s="196"/>
      <c r="B52" s="199"/>
      <c r="C52" s="161" t="s">
        <v>33</v>
      </c>
      <c r="D52" s="55"/>
      <c r="E52" s="56">
        <f>IF(D52="","",VLOOKUP(B45,'参照資料'!$A$5:$E$31,3,FALSE))</f>
      </c>
      <c r="F52" s="57">
        <f>IF(D52="","",VLOOKUP(B45,'参照資料'!$A$5:$E$31,2,FALSE)/100)</f>
      </c>
      <c r="G52" s="57">
        <f>IF(D52="","",VLOOKUP(B45,'参照資料'!$A$5:$E$31,4,FALSE)/100)</f>
      </c>
      <c r="H52" s="97">
        <f t="shared" si="6"/>
      </c>
      <c r="I52" s="163"/>
      <c r="J52" s="59">
        <f>IF(D52="","",VLOOKUP(B45,'参照資料'!$A$5:$E$31,5,FALSE)/100)</f>
      </c>
      <c r="K52" s="60">
        <f>IF(D52=0,0,I45*J52)</f>
        <v>0</v>
      </c>
      <c r="L52" s="61">
        <f t="shared" si="7"/>
      </c>
      <c r="M52" s="190"/>
      <c r="N52" s="193"/>
      <c r="O52" s="179"/>
      <c r="P52" s="182"/>
      <c r="Q52" s="70">
        <f>IF(D52="","",L52*P45)</f>
      </c>
      <c r="R52" s="185"/>
      <c r="S52" s="63">
        <f>IF(D52=0,0,Q52/R45)</f>
        <v>0</v>
      </c>
      <c r="T52" s="169"/>
      <c r="U52" s="166"/>
    </row>
    <row r="53" spans="1:21" ht="15" customHeight="1">
      <c r="A53" s="196"/>
      <c r="B53" s="199"/>
      <c r="C53" s="161" t="s">
        <v>34</v>
      </c>
      <c r="D53" s="55"/>
      <c r="E53" s="56">
        <f>IF(D53="","",VLOOKUP(B45,'参照資料'!$A$5:$E$31,3,FALSE))</f>
      </c>
      <c r="F53" s="57">
        <f>IF(D53="","",VLOOKUP(B45,'参照資料'!$A$5:$E$31,2,FALSE)/100)</f>
      </c>
      <c r="G53" s="57">
        <f>IF(D53="","",VLOOKUP(B45,'参照資料'!$A$5:$E$31,4,FALSE)/100)</f>
      </c>
      <c r="H53" s="97">
        <f t="shared" si="6"/>
      </c>
      <c r="I53" s="163"/>
      <c r="J53" s="59">
        <f>IF(D53="","",VLOOKUP(B45,'参照資料'!$A$5:$E$31,5,FALSE)/100)</f>
      </c>
      <c r="K53" s="60">
        <f>IF(D53=0,0,I45*J53)</f>
        <v>0</v>
      </c>
      <c r="L53" s="61">
        <f t="shared" si="7"/>
      </c>
      <c r="M53" s="190"/>
      <c r="N53" s="193"/>
      <c r="O53" s="179"/>
      <c r="P53" s="182"/>
      <c r="Q53" s="70">
        <f>IF(D53="","",L53*P45)</f>
      </c>
      <c r="R53" s="185"/>
      <c r="S53" s="63">
        <f>IF(D53=0,0,Q53/R45)</f>
        <v>0</v>
      </c>
      <c r="T53" s="169"/>
      <c r="U53" s="166"/>
    </row>
    <row r="54" spans="1:21" ht="15" customHeight="1">
      <c r="A54" s="196"/>
      <c r="B54" s="199"/>
      <c r="C54" s="161" t="s">
        <v>176</v>
      </c>
      <c r="D54" s="55"/>
      <c r="E54" s="56">
        <f>IF(D54="","",VLOOKUP(B45,'参照資料'!$A$5:$E$31,3,FALSE))</f>
      </c>
      <c r="F54" s="57">
        <f>IF(D54="","",VLOOKUP(B45,'参照資料'!$A$5:$E$31,2,FALSE)/100)</f>
      </c>
      <c r="G54" s="57">
        <f>IF(D54="","",VLOOKUP(B45,'参照資料'!$A$5:$E$31,4,FALSE)/100)</f>
      </c>
      <c r="H54" s="58">
        <f t="shared" si="6"/>
      </c>
      <c r="I54" s="163"/>
      <c r="J54" s="59">
        <f>IF(D54="","",VLOOKUP(B45,'参照資料'!$A$5:$E$31,5,FALSE)/100)</f>
      </c>
      <c r="K54" s="60">
        <f>IF(D54=0,0,I45*J54)</f>
        <v>0</v>
      </c>
      <c r="L54" s="61">
        <f t="shared" si="7"/>
      </c>
      <c r="M54" s="190"/>
      <c r="N54" s="193"/>
      <c r="O54" s="179"/>
      <c r="P54" s="182"/>
      <c r="Q54" s="70">
        <f>IF(D54="","",L54*P45)</f>
      </c>
      <c r="R54" s="185"/>
      <c r="S54" s="63">
        <f>IF(D54=0,0,Q54/R45)</f>
        <v>0</v>
      </c>
      <c r="T54" s="169"/>
      <c r="U54" s="166"/>
    </row>
    <row r="55" spans="1:21" ht="15" customHeight="1">
      <c r="A55" s="196"/>
      <c r="B55" s="199"/>
      <c r="C55" s="161" t="s">
        <v>177</v>
      </c>
      <c r="D55" s="55"/>
      <c r="E55" s="56">
        <f>IF(D55="","",VLOOKUP(B45,'参照資料'!$A$5:$E$31,3,FALSE))</f>
      </c>
      <c r="F55" s="57">
        <f>IF(D55="","",VLOOKUP(B45,'参照資料'!$A$5:$E$31,2,FALSE)/100)</f>
      </c>
      <c r="G55" s="57">
        <f>IF(D55="","",VLOOKUP(B45,'参照資料'!$A$5:$E$31,4,FALSE)/100)</f>
      </c>
      <c r="H55" s="58">
        <f t="shared" si="6"/>
      </c>
      <c r="I55" s="163"/>
      <c r="J55" s="59">
        <f>IF(D55="","",VLOOKUP(B45,'参照資料'!$A$5:$E$31,5,FALSE)/100)</f>
      </c>
      <c r="K55" s="60">
        <f>IF(D55=0,0,I45*J55)</f>
        <v>0</v>
      </c>
      <c r="L55" s="61">
        <f t="shared" si="7"/>
      </c>
      <c r="M55" s="190"/>
      <c r="N55" s="193"/>
      <c r="O55" s="179"/>
      <c r="P55" s="182"/>
      <c r="Q55" s="70">
        <f>IF(D55="","",L55*P45)</f>
      </c>
      <c r="R55" s="185"/>
      <c r="S55" s="63">
        <f>IF(D55=0,0,Q55/R45)</f>
        <v>0</v>
      </c>
      <c r="T55" s="169"/>
      <c r="U55" s="166"/>
    </row>
    <row r="56" spans="1:21" ht="15" customHeight="1">
      <c r="A56" s="196"/>
      <c r="B56" s="199"/>
      <c r="C56" s="161" t="s">
        <v>178</v>
      </c>
      <c r="D56" s="55"/>
      <c r="E56" s="56">
        <f>IF(D56="","",VLOOKUP(B45,'参照資料'!$A$5:$E$31,3,FALSE))</f>
      </c>
      <c r="F56" s="57">
        <f>IF(D56="","",VLOOKUP(B45,'参照資料'!$A$5:$E$31,2,FALSE)/100)</f>
      </c>
      <c r="G56" s="57">
        <f>IF(D56="","",VLOOKUP(B45,'参照資料'!$A$5:$E$31,4,FALSE)/100)</f>
      </c>
      <c r="H56" s="58">
        <f t="shared" si="6"/>
      </c>
      <c r="I56" s="163"/>
      <c r="J56" s="59">
        <f>IF(D56="","",VLOOKUP(B45,'参照資料'!$A$5:$E$31,5,FALSE)/100)</f>
      </c>
      <c r="K56" s="60">
        <f>IF(D56=0,0,I45*J56)</f>
        <v>0</v>
      </c>
      <c r="L56" s="61">
        <f t="shared" si="7"/>
      </c>
      <c r="M56" s="191"/>
      <c r="N56" s="194"/>
      <c r="O56" s="180"/>
      <c r="P56" s="183"/>
      <c r="Q56" s="71">
        <f>IF(D56="","",L56*P45)</f>
      </c>
      <c r="R56" s="186"/>
      <c r="S56" s="72">
        <f>IF(D56=0,0,Q56/R45)</f>
        <v>0</v>
      </c>
      <c r="T56" s="169"/>
      <c r="U56" s="167"/>
    </row>
    <row r="57" spans="1:21" ht="15" customHeight="1">
      <c r="A57" s="197"/>
      <c r="B57" s="64" t="s">
        <v>48</v>
      </c>
      <c r="C57" s="175">
        <f>D57*E57/10*F57*G57</f>
        <v>0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7"/>
      <c r="S57" s="77">
        <f>SUM(S45:S56)</f>
        <v>0</v>
      </c>
      <c r="T57" s="78"/>
      <c r="U57" s="79">
        <f>IF(B45="","",T45/S57)</f>
      </c>
    </row>
    <row r="58" spans="1:21" ht="15" customHeight="1">
      <c r="A58" s="195"/>
      <c r="B58" s="198"/>
      <c r="C58" s="161" t="s">
        <v>133</v>
      </c>
      <c r="D58" s="55"/>
      <c r="E58" s="56">
        <f>IF(D58="","",VLOOKUP(B58,'参照資料'!$A$5:$E$31,3,FALSE))</f>
      </c>
      <c r="F58" s="57">
        <f>IF(D58="","",VLOOKUP(B58,'参照資料'!$A$5:$E$31,2,FALSE)/100)</f>
      </c>
      <c r="G58" s="57">
        <f>IF(D58="","",VLOOKUP(B58,'参照資料'!$A$5:$E$31,4,FALSE)/100)</f>
      </c>
      <c r="H58" s="58">
        <f aca="true" t="shared" si="8" ref="H58:H69">IF(D58="","",D58*E58/10*F58*G58)</f>
      </c>
      <c r="I58" s="168">
        <v>8</v>
      </c>
      <c r="J58" s="59">
        <f>IF(D58="","",VLOOKUP(B58,'参照資料'!$A$5:$E$31,5,FALSE)/100)</f>
      </c>
      <c r="K58" s="60">
        <f>IF(D58=0,0,I58*J58)</f>
        <v>0</v>
      </c>
      <c r="L58" s="61">
        <f aca="true" t="shared" si="9" ref="L58:L69">IF(D58="","",H58*K58)</f>
      </c>
      <c r="M58" s="189"/>
      <c r="N58" s="192"/>
      <c r="O58" s="178">
        <f>IF(B58="","",INDEX(稼働日数,$AK$5+1,M58-1)/100)</f>
      </c>
      <c r="P58" s="181">
        <f>IF(B58="","",N58*O58)</f>
      </c>
      <c r="Q58" s="70">
        <f>IF(D58="","",L58*P58)</f>
      </c>
      <c r="R58" s="184"/>
      <c r="S58" s="63">
        <f>IF(D58=0,0,Q58/R58)</f>
        <v>0</v>
      </c>
      <c r="T58" s="164"/>
      <c r="U58" s="165"/>
    </row>
    <row r="59" spans="1:21" ht="15" customHeight="1">
      <c r="A59" s="196"/>
      <c r="B59" s="199"/>
      <c r="C59" s="161" t="s">
        <v>132</v>
      </c>
      <c r="D59" s="55"/>
      <c r="E59" s="56">
        <f>IF(D59="","",VLOOKUP(B58,'参照資料'!$A$5:$E$31,3,FALSE))</f>
      </c>
      <c r="F59" s="57">
        <f>IF(D59="","",VLOOKUP(B58,'参照資料'!$A$5:$E$31,2,FALSE)/100)</f>
      </c>
      <c r="G59" s="57">
        <f>IF(D59="","",VLOOKUP(B58,'参照資料'!$A$5:$E$31,4,FALSE)/100)</f>
      </c>
      <c r="H59" s="58">
        <f t="shared" si="8"/>
      </c>
      <c r="I59" s="163"/>
      <c r="J59" s="59">
        <f>IF(D59="","",VLOOKUP(B58,'参照資料'!$A$5:$E$31,5,FALSE)/100)</f>
      </c>
      <c r="K59" s="60">
        <f>IF(D59=0,0,I58*J59)</f>
        <v>0</v>
      </c>
      <c r="L59" s="61">
        <f t="shared" si="9"/>
      </c>
      <c r="M59" s="190"/>
      <c r="N59" s="193"/>
      <c r="O59" s="179"/>
      <c r="P59" s="182"/>
      <c r="Q59" s="70">
        <f>IF(D59="","",L59*P58)</f>
      </c>
      <c r="R59" s="185"/>
      <c r="S59" s="63">
        <f>IF(D59=0,0,Q59/R58)</f>
        <v>0</v>
      </c>
      <c r="T59" s="169"/>
      <c r="U59" s="166"/>
    </row>
    <row r="60" spans="1:21" ht="15" customHeight="1">
      <c r="A60" s="196"/>
      <c r="B60" s="199"/>
      <c r="C60" s="161" t="s">
        <v>131</v>
      </c>
      <c r="D60" s="55"/>
      <c r="E60" s="56">
        <f>IF(D60="","",VLOOKUP(B58,'参照資料'!$A$5:$E$31,3,FALSE))</f>
      </c>
      <c r="F60" s="57">
        <f>IF(D60="","",VLOOKUP(B58,'参照資料'!$A$5:$E$31,2,FALSE)/100)</f>
      </c>
      <c r="G60" s="57">
        <f>IF(D60="","",VLOOKUP(B58,'参照資料'!$A$5:$E$31,4,FALSE)/100)</f>
      </c>
      <c r="H60" s="58">
        <f t="shared" si="8"/>
      </c>
      <c r="I60" s="163"/>
      <c r="J60" s="59">
        <f>IF(D60="","",VLOOKUP(B58,'参照資料'!$A$5:$E$31,5,FALSE)/100)</f>
      </c>
      <c r="K60" s="60">
        <f>IF(D60=0,0,I58*J60)</f>
        <v>0</v>
      </c>
      <c r="L60" s="61">
        <f t="shared" si="9"/>
      </c>
      <c r="M60" s="190"/>
      <c r="N60" s="193"/>
      <c r="O60" s="179"/>
      <c r="P60" s="182"/>
      <c r="Q60" s="70">
        <f>IF(D60="","",L60*P58)</f>
      </c>
      <c r="R60" s="185"/>
      <c r="S60" s="63">
        <f>IF(D60=0,0,Q60/R58)</f>
        <v>0</v>
      </c>
      <c r="T60" s="169"/>
      <c r="U60" s="166"/>
    </row>
    <row r="61" spans="1:21" ht="15" customHeight="1">
      <c r="A61" s="196"/>
      <c r="B61" s="199"/>
      <c r="C61" s="161" t="s">
        <v>130</v>
      </c>
      <c r="D61" s="55"/>
      <c r="E61" s="56">
        <f>IF(D61="","",VLOOKUP(B58,'参照資料'!$A$5:$E$31,3,FALSE))</f>
      </c>
      <c r="F61" s="57">
        <f>IF(D61="","",VLOOKUP(B58,'参照資料'!$A$5:$E$31,2,FALSE)/100)</f>
      </c>
      <c r="G61" s="57">
        <f>IF(D61="","",VLOOKUP(B58,'参照資料'!$A$5:$E$31,4,FALSE)/100)</f>
      </c>
      <c r="H61" s="58">
        <f t="shared" si="8"/>
      </c>
      <c r="I61" s="163"/>
      <c r="J61" s="59">
        <f>IF(D61="","",VLOOKUP(B58,'参照資料'!$A$5:$E$31,5,FALSE)/100)</f>
      </c>
      <c r="K61" s="60">
        <f>IF(D61=0,0,I58*J61)</f>
        <v>0</v>
      </c>
      <c r="L61" s="61">
        <f t="shared" si="9"/>
      </c>
      <c r="M61" s="190"/>
      <c r="N61" s="193"/>
      <c r="O61" s="179"/>
      <c r="P61" s="182"/>
      <c r="Q61" s="70">
        <f>IF(D61="","",L61*P58)</f>
      </c>
      <c r="R61" s="185"/>
      <c r="S61" s="63">
        <f>IF(D61=0,0,Q61/R58)</f>
        <v>0</v>
      </c>
      <c r="T61" s="169"/>
      <c r="U61" s="166"/>
    </row>
    <row r="62" spans="1:21" ht="15" customHeight="1">
      <c r="A62" s="196"/>
      <c r="B62" s="199"/>
      <c r="C62" s="161" t="s">
        <v>128</v>
      </c>
      <c r="D62" s="55"/>
      <c r="E62" s="56">
        <f>IF(D62="","",VLOOKUP(B58,'参照資料'!$A$5:$E$31,3,FALSE))</f>
      </c>
      <c r="F62" s="57">
        <f>IF(D62="","",VLOOKUP(B58,'参照資料'!$A$5:$E$31,2,FALSE)/100)</f>
      </c>
      <c r="G62" s="57">
        <f>IF(D62="","",VLOOKUP(B58,'参照資料'!$A$5:$E$31,4,FALSE)/100)</f>
      </c>
      <c r="H62" s="58">
        <f t="shared" si="8"/>
      </c>
      <c r="I62" s="163"/>
      <c r="J62" s="59">
        <f>IF(D62="","",VLOOKUP(B58,'参照資料'!$A$5:$E$31,5,FALSE)/100)</f>
      </c>
      <c r="K62" s="60">
        <f>IF(D62=0,0,I58*J62)</f>
        <v>0</v>
      </c>
      <c r="L62" s="61">
        <f t="shared" si="9"/>
      </c>
      <c r="M62" s="190"/>
      <c r="N62" s="193"/>
      <c r="O62" s="179"/>
      <c r="P62" s="182"/>
      <c r="Q62" s="70">
        <f>IF(D62="","",L62*P58)</f>
      </c>
      <c r="R62" s="185"/>
      <c r="S62" s="63">
        <f>IF(D62=0,0,Q62/R58)</f>
        <v>0</v>
      </c>
      <c r="T62" s="169"/>
      <c r="U62" s="166"/>
    </row>
    <row r="63" spans="1:21" ht="15" customHeight="1">
      <c r="A63" s="196"/>
      <c r="B63" s="199"/>
      <c r="C63" s="161" t="s">
        <v>129</v>
      </c>
      <c r="D63" s="55"/>
      <c r="E63" s="56">
        <f>IF(D63="","",VLOOKUP(B58,'参照資料'!$A$5:$E$31,3,FALSE))</f>
      </c>
      <c r="F63" s="57">
        <f>IF(D63="","",VLOOKUP(B58,'参照資料'!$A$5:$E$31,2,FALSE)/100)</f>
      </c>
      <c r="G63" s="57">
        <f>IF(D63="","",VLOOKUP(B58,'参照資料'!$A$5:$E$31,4,FALSE)/100)</f>
      </c>
      <c r="H63" s="58">
        <f t="shared" si="8"/>
      </c>
      <c r="I63" s="163"/>
      <c r="J63" s="59">
        <f>IF(D63="","",VLOOKUP(B58,'参照資料'!$A$5:$E$31,5,FALSE)/100)</f>
      </c>
      <c r="K63" s="60">
        <f>IF(D63=0,0,I58*J63)</f>
        <v>0</v>
      </c>
      <c r="L63" s="61">
        <f t="shared" si="9"/>
      </c>
      <c r="M63" s="190"/>
      <c r="N63" s="193"/>
      <c r="O63" s="179"/>
      <c r="P63" s="182"/>
      <c r="Q63" s="70">
        <f>IF(D63="","",L63*P58)</f>
      </c>
      <c r="R63" s="185"/>
      <c r="S63" s="63">
        <f>IF(D63=0,0,Q63/R58)</f>
        <v>0</v>
      </c>
      <c r="T63" s="169"/>
      <c r="U63" s="166"/>
    </row>
    <row r="64" spans="1:21" ht="15" customHeight="1">
      <c r="A64" s="196"/>
      <c r="B64" s="199"/>
      <c r="C64" s="162" t="s">
        <v>52</v>
      </c>
      <c r="D64" s="93"/>
      <c r="E64" s="94">
        <f>IF(D64="","",VLOOKUP(B58,'参照資料'!$A$5:$E$31,3,FALSE))</f>
      </c>
      <c r="F64" s="95">
        <f>IF(D64="","",VLOOKUP(B58,'参照資料'!$A$5:$E$31,2,FALSE)/100)</f>
      </c>
      <c r="G64" s="95">
        <f>IF(D64="","",VLOOKUP(B58,'参照資料'!$A$5:$E$31,4,FALSE)/100)</f>
      </c>
      <c r="H64" s="96">
        <f t="shared" si="8"/>
      </c>
      <c r="I64" s="163"/>
      <c r="J64" s="98">
        <f>IF(D64="","",VLOOKUP(B58,'参照資料'!$A$5:$E$31,5,FALSE)/100)</f>
      </c>
      <c r="K64" s="99">
        <f>IF(D64=0,0,I58*J64)</f>
        <v>0</v>
      </c>
      <c r="L64" s="100">
        <f t="shared" si="9"/>
      </c>
      <c r="M64" s="190"/>
      <c r="N64" s="193"/>
      <c r="O64" s="179"/>
      <c r="P64" s="182"/>
      <c r="Q64" s="101">
        <f>IF(D64="","",L64*P58)</f>
      </c>
      <c r="R64" s="185"/>
      <c r="S64" s="102">
        <f>IF(D64=0,0,Q64/R58)</f>
        <v>0</v>
      </c>
      <c r="T64" s="169"/>
      <c r="U64" s="166"/>
    </row>
    <row r="65" spans="1:21" ht="15" customHeight="1">
      <c r="A65" s="196"/>
      <c r="B65" s="199"/>
      <c r="C65" s="161" t="s">
        <v>33</v>
      </c>
      <c r="D65" s="55"/>
      <c r="E65" s="56">
        <f>IF(D65="","",VLOOKUP(B58,'参照資料'!$A$5:$E$31,3,FALSE))</f>
      </c>
      <c r="F65" s="57">
        <f>IF(D65="","",VLOOKUP(B58,'参照資料'!$A$5:$E$31,2,FALSE)/100)</f>
      </c>
      <c r="G65" s="57">
        <f>IF(D65="","",VLOOKUP(B58,'参照資料'!$A$5:$E$31,4,FALSE)/100)</f>
      </c>
      <c r="H65" s="97">
        <f t="shared" si="8"/>
      </c>
      <c r="I65" s="163"/>
      <c r="J65" s="59">
        <f>IF(D65="","",VLOOKUP(B58,'参照資料'!$A$5:$E$31,5,FALSE)/100)</f>
      </c>
      <c r="K65" s="60">
        <f>IF(D65=0,0,I58*J65)</f>
        <v>0</v>
      </c>
      <c r="L65" s="61">
        <f t="shared" si="9"/>
      </c>
      <c r="M65" s="190"/>
      <c r="N65" s="193"/>
      <c r="O65" s="179"/>
      <c r="P65" s="182"/>
      <c r="Q65" s="70">
        <f>IF(D65="","",L65*P58)</f>
      </c>
      <c r="R65" s="185"/>
      <c r="S65" s="63">
        <f>IF(D65=0,0,Q65/R58)</f>
        <v>0</v>
      </c>
      <c r="T65" s="169"/>
      <c r="U65" s="166"/>
    </row>
    <row r="66" spans="1:21" ht="15" customHeight="1">
      <c r="A66" s="196"/>
      <c r="B66" s="199"/>
      <c r="C66" s="161" t="s">
        <v>34</v>
      </c>
      <c r="D66" s="55"/>
      <c r="E66" s="56">
        <f>IF(D66="","",VLOOKUP(B58,'参照資料'!$A$5:$E$31,3,FALSE))</f>
      </c>
      <c r="F66" s="57">
        <f>IF(D66="","",VLOOKUP(B58,'参照資料'!$A$5:$E$31,2,FALSE)/100)</f>
      </c>
      <c r="G66" s="57">
        <f>IF(D66="","",VLOOKUP(B58,'参照資料'!$A$5:$E$31,4,FALSE)/100)</f>
      </c>
      <c r="H66" s="97">
        <f t="shared" si="8"/>
      </c>
      <c r="I66" s="163"/>
      <c r="J66" s="59">
        <f>IF(D66="","",VLOOKUP(B58,'参照資料'!$A$5:$E$31,5,FALSE)/100)</f>
      </c>
      <c r="K66" s="60">
        <f>IF(D66=0,0,I58*J66)</f>
        <v>0</v>
      </c>
      <c r="L66" s="61">
        <f t="shared" si="9"/>
      </c>
      <c r="M66" s="190"/>
      <c r="N66" s="193"/>
      <c r="O66" s="179"/>
      <c r="P66" s="182"/>
      <c r="Q66" s="70">
        <f>IF(D66="","",L66*P58)</f>
      </c>
      <c r="R66" s="185"/>
      <c r="S66" s="63">
        <f>IF(D66=0,0,Q66/R58)</f>
        <v>0</v>
      </c>
      <c r="T66" s="169"/>
      <c r="U66" s="166"/>
    </row>
    <row r="67" spans="1:21" ht="15" customHeight="1">
      <c r="A67" s="196"/>
      <c r="B67" s="199"/>
      <c r="C67" s="161" t="s">
        <v>176</v>
      </c>
      <c r="D67" s="55"/>
      <c r="E67" s="56">
        <f>IF(D67="","",VLOOKUP(B58,'参照資料'!$A$5:$E$31,3,FALSE))</f>
      </c>
      <c r="F67" s="57">
        <f>IF(D67="","",VLOOKUP(B58,'参照資料'!$A$5:$E$31,2,FALSE)/100)</f>
      </c>
      <c r="G67" s="57">
        <f>IF(D67="","",VLOOKUP(B58,'参照資料'!$A$5:$E$31,4,FALSE)/100)</f>
      </c>
      <c r="H67" s="58">
        <f t="shared" si="8"/>
      </c>
      <c r="I67" s="163"/>
      <c r="J67" s="59">
        <f>IF(D67="","",VLOOKUP(B58,'参照資料'!$A$5:$E$31,5,FALSE)/100)</f>
      </c>
      <c r="K67" s="60">
        <f>IF(D67=0,0,I58*J67)</f>
        <v>0</v>
      </c>
      <c r="L67" s="61">
        <f t="shared" si="9"/>
      </c>
      <c r="M67" s="190"/>
      <c r="N67" s="193"/>
      <c r="O67" s="179"/>
      <c r="P67" s="182"/>
      <c r="Q67" s="70">
        <f>IF(D67="","",L67*P58)</f>
      </c>
      <c r="R67" s="185"/>
      <c r="S67" s="63">
        <f>IF(D67=0,0,Q67/R58)</f>
        <v>0</v>
      </c>
      <c r="T67" s="169"/>
      <c r="U67" s="166"/>
    </row>
    <row r="68" spans="1:21" ht="15" customHeight="1">
      <c r="A68" s="196"/>
      <c r="B68" s="199"/>
      <c r="C68" s="161" t="s">
        <v>177</v>
      </c>
      <c r="D68" s="55"/>
      <c r="E68" s="56">
        <f>IF(D68="","",VLOOKUP(B58,'参照資料'!$A$5:$E$31,3,FALSE))</f>
      </c>
      <c r="F68" s="57">
        <f>IF(D68="","",VLOOKUP(B58,'参照資料'!$A$5:$E$31,2,FALSE)/100)</f>
      </c>
      <c r="G68" s="57">
        <f>IF(D68="","",VLOOKUP(B58,'参照資料'!$A$5:$E$31,4,FALSE)/100)</f>
      </c>
      <c r="H68" s="58">
        <f t="shared" si="8"/>
      </c>
      <c r="I68" s="163"/>
      <c r="J68" s="59">
        <f>IF(D68="","",VLOOKUP(B58,'参照資料'!$A$5:$E$31,5,FALSE)/100)</f>
      </c>
      <c r="K68" s="60">
        <f>IF(D68=0,0,I58*J68)</f>
        <v>0</v>
      </c>
      <c r="L68" s="61">
        <f t="shared" si="9"/>
      </c>
      <c r="M68" s="190"/>
      <c r="N68" s="193"/>
      <c r="O68" s="179"/>
      <c r="P68" s="182"/>
      <c r="Q68" s="70">
        <f>IF(D68="","",L68*P58)</f>
      </c>
      <c r="R68" s="185"/>
      <c r="S68" s="63">
        <f>IF(D68=0,0,Q68/R58)</f>
        <v>0</v>
      </c>
      <c r="T68" s="169"/>
      <c r="U68" s="166"/>
    </row>
    <row r="69" spans="1:21" ht="15" customHeight="1">
      <c r="A69" s="196"/>
      <c r="B69" s="199"/>
      <c r="C69" s="161" t="s">
        <v>178</v>
      </c>
      <c r="D69" s="55"/>
      <c r="E69" s="56">
        <f>IF(D69="","",VLOOKUP(B58,'参照資料'!$A$5:$E$31,3,FALSE))</f>
      </c>
      <c r="F69" s="57">
        <f>IF(D69="","",VLOOKUP(B58,'参照資料'!$A$5:$E$31,2,FALSE)/100)</f>
      </c>
      <c r="G69" s="57">
        <f>IF(D69="","",VLOOKUP(B58,'参照資料'!$A$5:$E$31,4,FALSE)/100)</f>
      </c>
      <c r="H69" s="58">
        <f t="shared" si="8"/>
      </c>
      <c r="I69" s="163"/>
      <c r="J69" s="59">
        <f>IF(D69="","",VLOOKUP(B58,'参照資料'!$A$5:$E$31,5,FALSE)/100)</f>
      </c>
      <c r="K69" s="60">
        <f>IF(D69=0,0,I58*J69)</f>
        <v>0</v>
      </c>
      <c r="L69" s="61">
        <f t="shared" si="9"/>
      </c>
      <c r="M69" s="191"/>
      <c r="N69" s="194"/>
      <c r="O69" s="180"/>
      <c r="P69" s="183"/>
      <c r="Q69" s="71">
        <f>IF(D69="","",L69*P58)</f>
      </c>
      <c r="R69" s="186"/>
      <c r="S69" s="72">
        <f>IF(D69=0,0,Q69/R58)</f>
        <v>0</v>
      </c>
      <c r="T69" s="169"/>
      <c r="U69" s="167"/>
    </row>
    <row r="70" spans="1:21" ht="15" customHeight="1">
      <c r="A70" s="197"/>
      <c r="B70" s="64" t="s">
        <v>48</v>
      </c>
      <c r="C70" s="175">
        <f>D70*E70/10*F70*G70</f>
        <v>0</v>
      </c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7"/>
      <c r="S70" s="77">
        <f>SUM(S58:S69)</f>
        <v>0</v>
      </c>
      <c r="T70" s="78"/>
      <c r="U70" s="79">
        <f>IF(B58="","",T58/S70)</f>
      </c>
    </row>
    <row r="71" spans="1:21" ht="15" customHeight="1">
      <c r="A71" s="195"/>
      <c r="B71" s="198"/>
      <c r="C71" s="161" t="s">
        <v>133</v>
      </c>
      <c r="D71" s="55"/>
      <c r="E71" s="56">
        <f>IF(D71="","",VLOOKUP(B71,'参照資料'!$A$5:$E$31,3,FALSE))</f>
      </c>
      <c r="F71" s="57">
        <f>IF(D71="","",VLOOKUP(B71,'参照資料'!$A$5:$E$31,2,FALSE)/100)</f>
      </c>
      <c r="G71" s="57">
        <f>IF(D71="","",VLOOKUP(B71,'参照資料'!$A$5:$E$31,4,FALSE)/100)</f>
      </c>
      <c r="H71" s="58">
        <f aca="true" t="shared" si="10" ref="H71:H82">IF(D71="","",D71*E71/10*F71*G71)</f>
      </c>
      <c r="I71" s="168">
        <v>8</v>
      </c>
      <c r="J71" s="59">
        <f>IF(D71="","",VLOOKUP(B71,'参照資料'!$A$5:$E$31,5,FALSE)/100)</f>
      </c>
      <c r="K71" s="60">
        <f>IF(D71=0,0,I71*J71)</f>
        <v>0</v>
      </c>
      <c r="L71" s="61">
        <f aca="true" t="shared" si="11" ref="L71:L82">IF(D71="","",H71*K71)</f>
      </c>
      <c r="M71" s="189"/>
      <c r="N71" s="192"/>
      <c r="O71" s="178">
        <f>IF(B71="","",INDEX(稼働日数,$AK$5+1,M71-1)/100)</f>
      </c>
      <c r="P71" s="181">
        <f>IF(B71="","",N71*O71)</f>
      </c>
      <c r="Q71" s="70">
        <f>IF(D71="","",L71*P71)</f>
      </c>
      <c r="R71" s="184"/>
      <c r="S71" s="63">
        <f>IF(D71=0,0,Q71/R71)</f>
        <v>0</v>
      </c>
      <c r="T71" s="164"/>
      <c r="U71" s="165"/>
    </row>
    <row r="72" spans="1:21" ht="15" customHeight="1">
      <c r="A72" s="196"/>
      <c r="B72" s="199"/>
      <c r="C72" s="161" t="s">
        <v>132</v>
      </c>
      <c r="D72" s="55"/>
      <c r="E72" s="56">
        <f>IF(D72="","",VLOOKUP(B71,'参照資料'!$A$5:$E$31,3,FALSE))</f>
      </c>
      <c r="F72" s="57">
        <f>IF(D72="","",VLOOKUP(B71,'参照資料'!$A$5:$E$31,2,FALSE)/100)</f>
      </c>
      <c r="G72" s="57">
        <f>IF(D72="","",VLOOKUP(B71,'参照資料'!$A$5:$E$31,4,FALSE)/100)</f>
      </c>
      <c r="H72" s="58">
        <f t="shared" si="10"/>
      </c>
      <c r="I72" s="163"/>
      <c r="J72" s="59">
        <f>IF(D72="","",VLOOKUP(B71,'参照資料'!$A$5:$E$31,5,FALSE)/100)</f>
      </c>
      <c r="K72" s="60">
        <f>IF(D72=0,0,I71*J72)</f>
        <v>0</v>
      </c>
      <c r="L72" s="61">
        <f t="shared" si="11"/>
      </c>
      <c r="M72" s="190"/>
      <c r="N72" s="193"/>
      <c r="O72" s="179"/>
      <c r="P72" s="182"/>
      <c r="Q72" s="70">
        <f>IF(D72="","",L72*P71)</f>
      </c>
      <c r="R72" s="185"/>
      <c r="S72" s="63">
        <f>IF(D72=0,0,Q72/R71)</f>
        <v>0</v>
      </c>
      <c r="T72" s="169"/>
      <c r="U72" s="166"/>
    </row>
    <row r="73" spans="1:21" ht="15" customHeight="1">
      <c r="A73" s="196"/>
      <c r="B73" s="199"/>
      <c r="C73" s="161" t="s">
        <v>131</v>
      </c>
      <c r="D73" s="55"/>
      <c r="E73" s="56">
        <f>IF(D73="","",VLOOKUP(B71,'参照資料'!$A$5:$E$31,3,FALSE))</f>
      </c>
      <c r="F73" s="57">
        <f>IF(D73="","",VLOOKUP(B71,'参照資料'!$A$5:$E$31,2,FALSE)/100)</f>
      </c>
      <c r="G73" s="57">
        <f>IF(D73="","",VLOOKUP(B71,'参照資料'!$A$5:$E$31,4,FALSE)/100)</f>
      </c>
      <c r="H73" s="58">
        <f t="shared" si="10"/>
      </c>
      <c r="I73" s="163"/>
      <c r="J73" s="59">
        <f>IF(D73="","",VLOOKUP(B71,'参照資料'!$A$5:$E$31,5,FALSE)/100)</f>
      </c>
      <c r="K73" s="60">
        <f>IF(D73=0,0,I71*J73)</f>
        <v>0</v>
      </c>
      <c r="L73" s="61">
        <f t="shared" si="11"/>
      </c>
      <c r="M73" s="190"/>
      <c r="N73" s="193"/>
      <c r="O73" s="179"/>
      <c r="P73" s="182"/>
      <c r="Q73" s="70">
        <f>IF(D73="","",L73*P71)</f>
      </c>
      <c r="R73" s="185"/>
      <c r="S73" s="63">
        <f>IF(D73=0,0,Q73/R71)</f>
        <v>0</v>
      </c>
      <c r="T73" s="169"/>
      <c r="U73" s="166"/>
    </row>
    <row r="74" spans="1:21" ht="15" customHeight="1">
      <c r="A74" s="196"/>
      <c r="B74" s="199"/>
      <c r="C74" s="161" t="s">
        <v>130</v>
      </c>
      <c r="D74" s="55"/>
      <c r="E74" s="56">
        <f>IF(D74="","",VLOOKUP(B71,'参照資料'!$A$5:$E$31,3,FALSE))</f>
      </c>
      <c r="F74" s="57">
        <f>IF(D74="","",VLOOKUP(B71,'参照資料'!$A$5:$E$31,2,FALSE)/100)</f>
      </c>
      <c r="G74" s="57">
        <f>IF(D74="","",VLOOKUP(B71,'参照資料'!$A$5:$E$31,4,FALSE)/100)</f>
      </c>
      <c r="H74" s="58">
        <f t="shared" si="10"/>
      </c>
      <c r="I74" s="163"/>
      <c r="J74" s="59">
        <f>IF(D74="","",VLOOKUP(B71,'参照資料'!$A$5:$E$31,5,FALSE)/100)</f>
      </c>
      <c r="K74" s="60">
        <f>IF(D74=0,0,I71*J74)</f>
        <v>0</v>
      </c>
      <c r="L74" s="61">
        <f t="shared" si="11"/>
      </c>
      <c r="M74" s="190"/>
      <c r="N74" s="193"/>
      <c r="O74" s="179"/>
      <c r="P74" s="182"/>
      <c r="Q74" s="70">
        <f>IF(D74="","",L74*P71)</f>
      </c>
      <c r="R74" s="185"/>
      <c r="S74" s="63">
        <f>IF(D74=0,0,Q74/R71)</f>
        <v>0</v>
      </c>
      <c r="T74" s="169"/>
      <c r="U74" s="166"/>
    </row>
    <row r="75" spans="1:21" ht="15" customHeight="1">
      <c r="A75" s="196"/>
      <c r="B75" s="199"/>
      <c r="C75" s="161" t="s">
        <v>128</v>
      </c>
      <c r="D75" s="55"/>
      <c r="E75" s="56">
        <f>IF(D75="","",VLOOKUP(B71,'参照資料'!$A$5:$E$31,3,FALSE))</f>
      </c>
      <c r="F75" s="57">
        <f>IF(D75="","",VLOOKUP(B71,'参照資料'!$A$5:$E$31,2,FALSE)/100)</f>
      </c>
      <c r="G75" s="57">
        <f>IF(D75="","",VLOOKUP(B71,'参照資料'!$A$5:$E$31,4,FALSE)/100)</f>
      </c>
      <c r="H75" s="58">
        <f t="shared" si="10"/>
      </c>
      <c r="I75" s="163"/>
      <c r="J75" s="59">
        <f>IF(D75="","",VLOOKUP(B71,'参照資料'!$A$5:$E$31,5,FALSE)/100)</f>
      </c>
      <c r="K75" s="60">
        <f>IF(D75=0,0,I71*J75)</f>
        <v>0</v>
      </c>
      <c r="L75" s="61">
        <f t="shared" si="11"/>
      </c>
      <c r="M75" s="190"/>
      <c r="N75" s="193"/>
      <c r="O75" s="179"/>
      <c r="P75" s="182"/>
      <c r="Q75" s="70">
        <f>IF(D75="","",L75*P71)</f>
      </c>
      <c r="R75" s="185"/>
      <c r="S75" s="63">
        <f>IF(D75=0,0,Q75/R71)</f>
        <v>0</v>
      </c>
      <c r="T75" s="169"/>
      <c r="U75" s="166"/>
    </row>
    <row r="76" spans="1:21" ht="15" customHeight="1">
      <c r="A76" s="196"/>
      <c r="B76" s="199"/>
      <c r="C76" s="161" t="s">
        <v>129</v>
      </c>
      <c r="D76" s="55"/>
      <c r="E76" s="56">
        <f>IF(D76="","",VLOOKUP(B71,'参照資料'!$A$5:$E$31,3,FALSE))</f>
      </c>
      <c r="F76" s="57">
        <f>IF(D76="","",VLOOKUP(B71,'参照資料'!$A$5:$E$31,2,FALSE)/100)</f>
      </c>
      <c r="G76" s="57">
        <f>IF(D76="","",VLOOKUP(B71,'参照資料'!$A$5:$E$31,4,FALSE)/100)</f>
      </c>
      <c r="H76" s="58">
        <f t="shared" si="10"/>
      </c>
      <c r="I76" s="163"/>
      <c r="J76" s="59">
        <f>IF(D76="","",VLOOKUP(B71,'参照資料'!$A$5:$E$31,5,FALSE)/100)</f>
      </c>
      <c r="K76" s="60">
        <f>IF(D76=0,0,I71*J76)</f>
        <v>0</v>
      </c>
      <c r="L76" s="61">
        <f t="shared" si="11"/>
      </c>
      <c r="M76" s="190"/>
      <c r="N76" s="193"/>
      <c r="O76" s="179"/>
      <c r="P76" s="182"/>
      <c r="Q76" s="70">
        <f>IF(D76="","",L76*P71)</f>
      </c>
      <c r="R76" s="185"/>
      <c r="S76" s="63">
        <f>IF(D76=0,0,Q76/R71)</f>
        <v>0</v>
      </c>
      <c r="T76" s="169"/>
      <c r="U76" s="166"/>
    </row>
    <row r="77" spans="1:21" ht="15" customHeight="1">
      <c r="A77" s="196"/>
      <c r="B77" s="199"/>
      <c r="C77" s="162" t="s">
        <v>52</v>
      </c>
      <c r="D77" s="93"/>
      <c r="E77" s="94">
        <f>IF(D77="","",VLOOKUP(B71,'参照資料'!$A$5:$E$31,3,FALSE))</f>
      </c>
      <c r="F77" s="95">
        <f>IF(D77="","",VLOOKUP(B71,'参照資料'!$A$5:$E$31,2,FALSE)/100)</f>
      </c>
      <c r="G77" s="95">
        <f>IF(D77="","",VLOOKUP(B71,'参照資料'!$A$5:$E$31,4,FALSE)/100)</f>
      </c>
      <c r="H77" s="96">
        <f t="shared" si="10"/>
      </c>
      <c r="I77" s="163"/>
      <c r="J77" s="98">
        <f>IF(D77="","",VLOOKUP(B71,'参照資料'!$A$5:$E$31,5,FALSE)/100)</f>
      </c>
      <c r="K77" s="99">
        <f>IF(D77=0,0,I71*J77)</f>
        <v>0</v>
      </c>
      <c r="L77" s="100">
        <f t="shared" si="11"/>
      </c>
      <c r="M77" s="190"/>
      <c r="N77" s="193"/>
      <c r="O77" s="179"/>
      <c r="P77" s="182"/>
      <c r="Q77" s="101">
        <f>IF(D77="","",L77*P71)</f>
      </c>
      <c r="R77" s="185"/>
      <c r="S77" s="102">
        <f>IF(D77=0,0,Q77/R71)</f>
        <v>0</v>
      </c>
      <c r="T77" s="169"/>
      <c r="U77" s="166"/>
    </row>
    <row r="78" spans="1:21" ht="15" customHeight="1">
      <c r="A78" s="196"/>
      <c r="B78" s="199"/>
      <c r="C78" s="161" t="s">
        <v>33</v>
      </c>
      <c r="D78" s="55"/>
      <c r="E78" s="56">
        <f>IF(D78="","",VLOOKUP(B71,'参照資料'!$A$5:$E$31,3,FALSE))</f>
      </c>
      <c r="F78" s="57">
        <f>IF(D78="","",VLOOKUP(B71,'参照資料'!$A$5:$E$31,2,FALSE)/100)</f>
      </c>
      <c r="G78" s="57">
        <f>IF(D78="","",VLOOKUP(B71,'参照資料'!$A$5:$E$31,4,FALSE)/100)</f>
      </c>
      <c r="H78" s="97">
        <f t="shared" si="10"/>
      </c>
      <c r="I78" s="163"/>
      <c r="J78" s="59">
        <f>IF(D78="","",VLOOKUP(B71,'参照資料'!$A$5:$E$31,5,FALSE)/100)</f>
      </c>
      <c r="K78" s="60">
        <f>IF(D78=0,0,I71*J78)</f>
        <v>0</v>
      </c>
      <c r="L78" s="61">
        <f t="shared" si="11"/>
      </c>
      <c r="M78" s="190"/>
      <c r="N78" s="193"/>
      <c r="O78" s="179"/>
      <c r="P78" s="182"/>
      <c r="Q78" s="70">
        <f>IF(D78="","",L78*P71)</f>
      </c>
      <c r="R78" s="185"/>
      <c r="S78" s="63">
        <f>IF(D78=0,0,Q78/R71)</f>
        <v>0</v>
      </c>
      <c r="T78" s="169"/>
      <c r="U78" s="166"/>
    </row>
    <row r="79" spans="1:21" ht="15" customHeight="1">
      <c r="A79" s="196"/>
      <c r="B79" s="199"/>
      <c r="C79" s="161" t="s">
        <v>34</v>
      </c>
      <c r="D79" s="55"/>
      <c r="E79" s="56">
        <f>IF(D79="","",VLOOKUP(B71,'参照資料'!$A$5:$E$31,3,FALSE))</f>
      </c>
      <c r="F79" s="57">
        <f>IF(D79="","",VLOOKUP(B71,'参照資料'!$A$5:$E$31,2,FALSE)/100)</f>
      </c>
      <c r="G79" s="57">
        <f>IF(D79="","",VLOOKUP(B71,'参照資料'!$A$5:$E$31,4,FALSE)/100)</f>
      </c>
      <c r="H79" s="97">
        <f t="shared" si="10"/>
      </c>
      <c r="I79" s="163"/>
      <c r="J79" s="59">
        <f>IF(D79="","",VLOOKUP(B71,'参照資料'!$A$5:$E$31,5,FALSE)/100)</f>
      </c>
      <c r="K79" s="60">
        <f>IF(D79=0,0,I71*J79)</f>
        <v>0</v>
      </c>
      <c r="L79" s="61">
        <f t="shared" si="11"/>
      </c>
      <c r="M79" s="190"/>
      <c r="N79" s="193"/>
      <c r="O79" s="179"/>
      <c r="P79" s="182"/>
      <c r="Q79" s="70">
        <f>IF(D79="","",L79*P71)</f>
      </c>
      <c r="R79" s="185"/>
      <c r="S79" s="63">
        <f>IF(D79=0,0,Q79/R71)</f>
        <v>0</v>
      </c>
      <c r="T79" s="169"/>
      <c r="U79" s="166"/>
    </row>
    <row r="80" spans="1:21" ht="15" customHeight="1">
      <c r="A80" s="196"/>
      <c r="B80" s="199"/>
      <c r="C80" s="161" t="s">
        <v>176</v>
      </c>
      <c r="D80" s="55"/>
      <c r="E80" s="56">
        <f>IF(D80="","",VLOOKUP(B71,'参照資料'!$A$5:$E$31,3,FALSE))</f>
      </c>
      <c r="F80" s="57">
        <f>IF(D80="","",VLOOKUP(B71,'参照資料'!$A$5:$E$31,2,FALSE)/100)</f>
      </c>
      <c r="G80" s="57">
        <f>IF(D80="","",VLOOKUP(B71,'参照資料'!$A$5:$E$31,4,FALSE)/100)</f>
      </c>
      <c r="H80" s="58">
        <f t="shared" si="10"/>
      </c>
      <c r="I80" s="163"/>
      <c r="J80" s="59">
        <f>IF(D80="","",VLOOKUP(B71,'参照資料'!$A$5:$E$31,5,FALSE)/100)</f>
      </c>
      <c r="K80" s="60">
        <f>IF(D80=0,0,I71*J80)</f>
        <v>0</v>
      </c>
      <c r="L80" s="61">
        <f t="shared" si="11"/>
      </c>
      <c r="M80" s="190"/>
      <c r="N80" s="193"/>
      <c r="O80" s="179"/>
      <c r="P80" s="182"/>
      <c r="Q80" s="70">
        <f>IF(D80="","",L80*P71)</f>
      </c>
      <c r="R80" s="185"/>
      <c r="S80" s="63">
        <f>IF(D80=0,0,Q80/R71)</f>
        <v>0</v>
      </c>
      <c r="T80" s="169"/>
      <c r="U80" s="166"/>
    </row>
    <row r="81" spans="1:21" ht="15" customHeight="1">
      <c r="A81" s="196"/>
      <c r="B81" s="199"/>
      <c r="C81" s="161" t="s">
        <v>177</v>
      </c>
      <c r="D81" s="55"/>
      <c r="E81" s="56">
        <f>IF(D81="","",VLOOKUP(B71,'参照資料'!$A$5:$E$31,3,FALSE))</f>
      </c>
      <c r="F81" s="57">
        <f>IF(D81="","",VLOOKUP(B71,'参照資料'!$A$5:$E$31,2,FALSE)/100)</f>
      </c>
      <c r="G81" s="57">
        <f>IF(D81="","",VLOOKUP(B71,'参照資料'!$A$5:$E$31,4,FALSE)/100)</f>
      </c>
      <c r="H81" s="58">
        <f t="shared" si="10"/>
      </c>
      <c r="I81" s="163"/>
      <c r="J81" s="59">
        <f>IF(D81="","",VLOOKUP(B71,'参照資料'!$A$5:$E$31,5,FALSE)/100)</f>
      </c>
      <c r="K81" s="60">
        <f>IF(D81=0,0,I71*J81)</f>
        <v>0</v>
      </c>
      <c r="L81" s="61">
        <f t="shared" si="11"/>
      </c>
      <c r="M81" s="190"/>
      <c r="N81" s="193"/>
      <c r="O81" s="179"/>
      <c r="P81" s="182"/>
      <c r="Q81" s="70">
        <f>IF(D81="","",L81*P71)</f>
      </c>
      <c r="R81" s="185"/>
      <c r="S81" s="63">
        <f>IF(D81=0,0,Q81/R71)</f>
        <v>0</v>
      </c>
      <c r="T81" s="169"/>
      <c r="U81" s="166"/>
    </row>
    <row r="82" spans="1:21" ht="15" customHeight="1">
      <c r="A82" s="196"/>
      <c r="B82" s="199"/>
      <c r="C82" s="161" t="s">
        <v>178</v>
      </c>
      <c r="D82" s="55"/>
      <c r="E82" s="56">
        <f>IF(D82="","",VLOOKUP(B71,'参照資料'!$A$5:$E$31,3,FALSE))</f>
      </c>
      <c r="F82" s="57">
        <f>IF(D82="","",VLOOKUP(B71,'参照資料'!$A$5:$E$31,2,FALSE)/100)</f>
      </c>
      <c r="G82" s="57">
        <f>IF(D82="","",VLOOKUP(B71,'参照資料'!$A$5:$E$31,4,FALSE)/100)</f>
      </c>
      <c r="H82" s="58">
        <f t="shared" si="10"/>
      </c>
      <c r="I82" s="163"/>
      <c r="J82" s="59">
        <f>IF(D82="","",VLOOKUP(B71,'参照資料'!$A$5:$E$31,5,FALSE)/100)</f>
      </c>
      <c r="K82" s="60">
        <f>IF(D82=0,0,I71*J82)</f>
        <v>0</v>
      </c>
      <c r="L82" s="61">
        <f t="shared" si="11"/>
      </c>
      <c r="M82" s="191"/>
      <c r="N82" s="194"/>
      <c r="O82" s="180"/>
      <c r="P82" s="183"/>
      <c r="Q82" s="71">
        <f>IF(D82="","",L82*P71)</f>
      </c>
      <c r="R82" s="186"/>
      <c r="S82" s="72">
        <f>IF(D82=0,0,Q82/R71)</f>
        <v>0</v>
      </c>
      <c r="T82" s="169"/>
      <c r="U82" s="167"/>
    </row>
    <row r="83" spans="1:21" ht="15" customHeight="1">
      <c r="A83" s="197"/>
      <c r="B83" s="64" t="s">
        <v>48</v>
      </c>
      <c r="C83" s="175">
        <f>D83*E83/10*F83*G83</f>
        <v>0</v>
      </c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7"/>
      <c r="S83" s="77">
        <f>SUM(S71:S82)</f>
        <v>0</v>
      </c>
      <c r="T83" s="78"/>
      <c r="U83" s="79">
        <f>IF(B71="","",T71/S83)</f>
      </c>
    </row>
    <row r="84" spans="1:21" ht="15" customHeight="1">
      <c r="A84" s="195"/>
      <c r="B84" s="198"/>
      <c r="C84" s="161" t="s">
        <v>133</v>
      </c>
      <c r="D84" s="55"/>
      <c r="E84" s="56">
        <f>IF(D84="","",VLOOKUP(B84,'参照資料'!$A$5:$E$31,3,FALSE))</f>
      </c>
      <c r="F84" s="57">
        <f>IF(D84="","",VLOOKUP(B84,'参照資料'!$A$5:$E$31,2,FALSE)/100)</f>
      </c>
      <c r="G84" s="57">
        <f>IF(D84="","",VLOOKUP(B84,'参照資料'!$A$5:$E$31,4,FALSE)/100)</f>
      </c>
      <c r="H84" s="58">
        <f aca="true" t="shared" si="12" ref="H84:H95">IF(D84="","",D84*E84/10*F84*G84)</f>
      </c>
      <c r="I84" s="168">
        <v>8</v>
      </c>
      <c r="J84" s="59">
        <f>IF(D84="","",VLOOKUP(B84,'参照資料'!$A$5:$E$31,5,FALSE)/100)</f>
      </c>
      <c r="K84" s="60">
        <f>IF(D84=0,0,I84*J84)</f>
        <v>0</v>
      </c>
      <c r="L84" s="61">
        <f aca="true" t="shared" si="13" ref="L84:L95">IF(D84="","",H84*K84)</f>
      </c>
      <c r="M84" s="189"/>
      <c r="N84" s="192"/>
      <c r="O84" s="178">
        <f>IF(B84="","",INDEX(稼働日数,$AK$5+1,M84-1)/100)</f>
      </c>
      <c r="P84" s="181">
        <f>IF(B84="","",N84*O84)</f>
      </c>
      <c r="Q84" s="70">
        <f>IF(D84="","",L84*P84)</f>
      </c>
      <c r="R84" s="184"/>
      <c r="S84" s="63">
        <f>IF(D84=0,0,Q84/R84)</f>
        <v>0</v>
      </c>
      <c r="T84" s="164"/>
      <c r="U84" s="165"/>
    </row>
    <row r="85" spans="1:21" ht="15" customHeight="1">
      <c r="A85" s="196"/>
      <c r="B85" s="199"/>
      <c r="C85" s="161" t="s">
        <v>132</v>
      </c>
      <c r="D85" s="55"/>
      <c r="E85" s="56">
        <f>IF(D85="","",VLOOKUP(B84,'参照資料'!$A$5:$E$31,3,FALSE))</f>
      </c>
      <c r="F85" s="57">
        <f>IF(D85="","",VLOOKUP(B84,'参照資料'!$A$5:$E$31,2,FALSE)/100)</f>
      </c>
      <c r="G85" s="57">
        <f>IF(D85="","",VLOOKUP(B84,'参照資料'!$A$5:$E$31,4,FALSE)/100)</f>
      </c>
      <c r="H85" s="58">
        <f t="shared" si="12"/>
      </c>
      <c r="I85" s="163"/>
      <c r="J85" s="59">
        <f>IF(D85="","",VLOOKUP(B84,'参照資料'!$A$5:$E$31,5,FALSE)/100)</f>
      </c>
      <c r="K85" s="60">
        <f>IF(D85=0,0,I84*J85)</f>
        <v>0</v>
      </c>
      <c r="L85" s="61">
        <f t="shared" si="13"/>
      </c>
      <c r="M85" s="190"/>
      <c r="N85" s="193"/>
      <c r="O85" s="179"/>
      <c r="P85" s="182"/>
      <c r="Q85" s="70">
        <f>IF(D85="","",L85*P84)</f>
      </c>
      <c r="R85" s="185"/>
      <c r="S85" s="63">
        <f>IF(D85=0,0,Q85/R84)</f>
        <v>0</v>
      </c>
      <c r="T85" s="169"/>
      <c r="U85" s="166"/>
    </row>
    <row r="86" spans="1:21" ht="15" customHeight="1">
      <c r="A86" s="196"/>
      <c r="B86" s="199"/>
      <c r="C86" s="161" t="s">
        <v>131</v>
      </c>
      <c r="D86" s="55"/>
      <c r="E86" s="56">
        <f>IF(D86="","",VLOOKUP(B84,'参照資料'!$A$5:$E$31,3,FALSE))</f>
      </c>
      <c r="F86" s="57">
        <f>IF(D86="","",VLOOKUP(B84,'参照資料'!$A$5:$E$31,2,FALSE)/100)</f>
      </c>
      <c r="G86" s="57">
        <f>IF(D86="","",VLOOKUP(B84,'参照資料'!$A$5:$E$31,4,FALSE)/100)</f>
      </c>
      <c r="H86" s="58">
        <f t="shared" si="12"/>
      </c>
      <c r="I86" s="163"/>
      <c r="J86" s="59">
        <f>IF(D86="","",VLOOKUP(B84,'参照資料'!$A$5:$E$31,5,FALSE)/100)</f>
      </c>
      <c r="K86" s="60">
        <f>IF(D86=0,0,I84*J86)</f>
        <v>0</v>
      </c>
      <c r="L86" s="61">
        <f t="shared" si="13"/>
      </c>
      <c r="M86" s="190"/>
      <c r="N86" s="193"/>
      <c r="O86" s="179"/>
      <c r="P86" s="182"/>
      <c r="Q86" s="70">
        <f>IF(D86="","",L86*P84)</f>
      </c>
      <c r="R86" s="185"/>
      <c r="S86" s="63">
        <f>IF(D86=0,0,Q86/R84)</f>
        <v>0</v>
      </c>
      <c r="T86" s="169"/>
      <c r="U86" s="166"/>
    </row>
    <row r="87" spans="1:21" ht="15" customHeight="1">
      <c r="A87" s="196"/>
      <c r="B87" s="199"/>
      <c r="C87" s="161" t="s">
        <v>130</v>
      </c>
      <c r="D87" s="55"/>
      <c r="E87" s="56">
        <f>IF(D87="","",VLOOKUP(B84,'参照資料'!$A$5:$E$31,3,FALSE))</f>
      </c>
      <c r="F87" s="57">
        <f>IF(D87="","",VLOOKUP(B84,'参照資料'!$A$5:$E$31,2,FALSE)/100)</f>
      </c>
      <c r="G87" s="57">
        <f>IF(D87="","",VLOOKUP(B84,'参照資料'!$A$5:$E$31,4,FALSE)/100)</f>
      </c>
      <c r="H87" s="58">
        <f t="shared" si="12"/>
      </c>
      <c r="I87" s="163"/>
      <c r="J87" s="59">
        <f>IF(D87="","",VLOOKUP(B84,'参照資料'!$A$5:$E$31,5,FALSE)/100)</f>
      </c>
      <c r="K87" s="60">
        <f>IF(D87=0,0,I84*J87)</f>
        <v>0</v>
      </c>
      <c r="L87" s="61">
        <f t="shared" si="13"/>
      </c>
      <c r="M87" s="190"/>
      <c r="N87" s="193"/>
      <c r="O87" s="179"/>
      <c r="P87" s="182"/>
      <c r="Q87" s="70">
        <f>IF(D87="","",L87*P84)</f>
      </c>
      <c r="R87" s="185"/>
      <c r="S87" s="63">
        <f>IF(D87=0,0,Q87/R84)</f>
        <v>0</v>
      </c>
      <c r="T87" s="169"/>
      <c r="U87" s="166"/>
    </row>
    <row r="88" spans="1:21" ht="15" customHeight="1">
      <c r="A88" s="196"/>
      <c r="B88" s="199"/>
      <c r="C88" s="161" t="s">
        <v>128</v>
      </c>
      <c r="D88" s="55"/>
      <c r="E88" s="56">
        <f>IF(D88="","",VLOOKUP(B84,'参照資料'!$A$5:$E$31,3,FALSE))</f>
      </c>
      <c r="F88" s="57">
        <f>IF(D88="","",VLOOKUP(B84,'参照資料'!$A$5:$E$31,2,FALSE)/100)</f>
      </c>
      <c r="G88" s="57">
        <f>IF(D88="","",VLOOKUP(B84,'参照資料'!$A$5:$E$31,4,FALSE)/100)</f>
      </c>
      <c r="H88" s="58">
        <f t="shared" si="12"/>
      </c>
      <c r="I88" s="163"/>
      <c r="J88" s="59">
        <f>IF(D88="","",VLOOKUP(B84,'参照資料'!$A$5:$E$31,5,FALSE)/100)</f>
      </c>
      <c r="K88" s="60">
        <f>IF(D88=0,0,I84*J88)</f>
        <v>0</v>
      </c>
      <c r="L88" s="61">
        <f t="shared" si="13"/>
      </c>
      <c r="M88" s="190"/>
      <c r="N88" s="193"/>
      <c r="O88" s="179"/>
      <c r="P88" s="182"/>
      <c r="Q88" s="70">
        <f>IF(D88="","",L88*P84)</f>
      </c>
      <c r="R88" s="185"/>
      <c r="S88" s="63">
        <f>IF(D88=0,0,Q88/R84)</f>
        <v>0</v>
      </c>
      <c r="T88" s="169"/>
      <c r="U88" s="166"/>
    </row>
    <row r="89" spans="1:21" ht="15" customHeight="1">
      <c r="A89" s="196"/>
      <c r="B89" s="199"/>
      <c r="C89" s="161" t="s">
        <v>129</v>
      </c>
      <c r="D89" s="55"/>
      <c r="E89" s="56">
        <f>IF(D89="","",VLOOKUP(B84,'参照資料'!$A$5:$E$31,3,FALSE))</f>
      </c>
      <c r="F89" s="57">
        <f>IF(D89="","",VLOOKUP(B84,'参照資料'!$A$5:$E$31,2,FALSE)/100)</f>
      </c>
      <c r="G89" s="57">
        <f>IF(D89="","",VLOOKUP(B84,'参照資料'!$A$5:$E$31,4,FALSE)/100)</f>
      </c>
      <c r="H89" s="58">
        <f t="shared" si="12"/>
      </c>
      <c r="I89" s="163"/>
      <c r="J89" s="59">
        <f>IF(D89="","",VLOOKUP(B84,'参照資料'!$A$5:$E$31,5,FALSE)/100)</f>
      </c>
      <c r="K89" s="60">
        <f>IF(D89=0,0,I84*J89)</f>
        <v>0</v>
      </c>
      <c r="L89" s="61">
        <f t="shared" si="13"/>
      </c>
      <c r="M89" s="190"/>
      <c r="N89" s="193"/>
      <c r="O89" s="179"/>
      <c r="P89" s="182"/>
      <c r="Q89" s="70">
        <f>IF(D89="","",L89*P84)</f>
      </c>
      <c r="R89" s="185"/>
      <c r="S89" s="63">
        <f>IF(D89=0,0,Q89/R84)</f>
        <v>0</v>
      </c>
      <c r="T89" s="169"/>
      <c r="U89" s="166"/>
    </row>
    <row r="90" spans="1:21" ht="15" customHeight="1">
      <c r="A90" s="196"/>
      <c r="B90" s="199"/>
      <c r="C90" s="162" t="s">
        <v>52</v>
      </c>
      <c r="D90" s="93"/>
      <c r="E90" s="94">
        <f>IF(D90="","",VLOOKUP(B84,'参照資料'!$A$5:$E$31,3,FALSE))</f>
      </c>
      <c r="F90" s="95">
        <f>IF(D90="","",VLOOKUP(B84,'参照資料'!$A$5:$E$31,2,FALSE)/100)</f>
      </c>
      <c r="G90" s="95">
        <f>IF(D90="","",VLOOKUP(B84,'参照資料'!$A$5:$E$31,4,FALSE)/100)</f>
      </c>
      <c r="H90" s="96">
        <f t="shared" si="12"/>
      </c>
      <c r="I90" s="163"/>
      <c r="J90" s="98">
        <f>IF(D90="","",VLOOKUP(B84,'参照資料'!$A$5:$E$31,5,FALSE)/100)</f>
      </c>
      <c r="K90" s="99">
        <f>IF(D90=0,0,I84*J90)</f>
        <v>0</v>
      </c>
      <c r="L90" s="100">
        <f t="shared" si="13"/>
      </c>
      <c r="M90" s="190"/>
      <c r="N90" s="193"/>
      <c r="O90" s="179"/>
      <c r="P90" s="182"/>
      <c r="Q90" s="101">
        <f>IF(D90="","",L90*P84)</f>
      </c>
      <c r="R90" s="185"/>
      <c r="S90" s="102">
        <f>IF(D90=0,0,Q90/R84)</f>
        <v>0</v>
      </c>
      <c r="T90" s="169"/>
      <c r="U90" s="166"/>
    </row>
    <row r="91" spans="1:21" ht="15" customHeight="1">
      <c r="A91" s="196"/>
      <c r="B91" s="199"/>
      <c r="C91" s="161" t="s">
        <v>33</v>
      </c>
      <c r="D91" s="55"/>
      <c r="E91" s="56">
        <f>IF(D91="","",VLOOKUP(B84,'参照資料'!$A$5:$E$31,3,FALSE))</f>
      </c>
      <c r="F91" s="57">
        <f>IF(D91="","",VLOOKUP(B84,'参照資料'!$A$5:$E$31,2,FALSE)/100)</f>
      </c>
      <c r="G91" s="57">
        <f>IF(D91="","",VLOOKUP(B84,'参照資料'!$A$5:$E$31,4,FALSE)/100)</f>
      </c>
      <c r="H91" s="97">
        <f t="shared" si="12"/>
      </c>
      <c r="I91" s="163"/>
      <c r="J91" s="59">
        <f>IF(D91="","",VLOOKUP(B84,'参照資料'!$A$5:$E$31,5,FALSE)/100)</f>
      </c>
      <c r="K91" s="60">
        <f>IF(D91=0,0,I84*J91)</f>
        <v>0</v>
      </c>
      <c r="L91" s="61">
        <f t="shared" si="13"/>
      </c>
      <c r="M91" s="190"/>
      <c r="N91" s="193"/>
      <c r="O91" s="179"/>
      <c r="P91" s="182"/>
      <c r="Q91" s="70">
        <f>IF(D91="","",L91*P84)</f>
      </c>
      <c r="R91" s="185"/>
      <c r="S91" s="63">
        <f>IF(D91=0,0,Q91/R84)</f>
        <v>0</v>
      </c>
      <c r="T91" s="169"/>
      <c r="U91" s="166"/>
    </row>
    <row r="92" spans="1:21" ht="15" customHeight="1">
      <c r="A92" s="196"/>
      <c r="B92" s="199"/>
      <c r="C92" s="161" t="s">
        <v>34</v>
      </c>
      <c r="D92" s="55"/>
      <c r="E92" s="56">
        <f>IF(D92="","",VLOOKUP(B84,'参照資料'!$A$5:$E$31,3,FALSE))</f>
      </c>
      <c r="F92" s="57">
        <f>IF(D92="","",VLOOKUP(B84,'参照資料'!$A$5:$E$31,2,FALSE)/100)</f>
      </c>
      <c r="G92" s="57">
        <f>IF(D92="","",VLOOKUP(B84,'参照資料'!$A$5:$E$31,4,FALSE)/100)</f>
      </c>
      <c r="H92" s="97">
        <f t="shared" si="12"/>
      </c>
      <c r="I92" s="163"/>
      <c r="J92" s="59">
        <f>IF(D92="","",VLOOKUP(B84,'参照資料'!$A$5:$E$31,5,FALSE)/100)</f>
      </c>
      <c r="K92" s="60">
        <f>IF(D92=0,0,I84*J92)</f>
        <v>0</v>
      </c>
      <c r="L92" s="61">
        <f t="shared" si="13"/>
      </c>
      <c r="M92" s="190"/>
      <c r="N92" s="193"/>
      <c r="O92" s="179"/>
      <c r="P92" s="182"/>
      <c r="Q92" s="70">
        <f>IF(D92="","",L92*P84)</f>
      </c>
      <c r="R92" s="185"/>
      <c r="S92" s="63">
        <f>IF(D92=0,0,Q92/R84)</f>
        <v>0</v>
      </c>
      <c r="T92" s="169"/>
      <c r="U92" s="166"/>
    </row>
    <row r="93" spans="1:21" ht="15" customHeight="1">
      <c r="A93" s="196"/>
      <c r="B93" s="199"/>
      <c r="C93" s="161" t="s">
        <v>176</v>
      </c>
      <c r="D93" s="55"/>
      <c r="E93" s="56">
        <f>IF(D93="","",VLOOKUP(B84,'参照資料'!$A$5:$E$31,3,FALSE))</f>
      </c>
      <c r="F93" s="57">
        <f>IF(D93="","",VLOOKUP(B84,'参照資料'!$A$5:$E$31,2,FALSE)/100)</f>
      </c>
      <c r="G93" s="57">
        <f>IF(D93="","",VLOOKUP(B84,'参照資料'!$A$5:$E$31,4,FALSE)/100)</f>
      </c>
      <c r="H93" s="58">
        <f t="shared" si="12"/>
      </c>
      <c r="I93" s="163"/>
      <c r="J93" s="59">
        <f>IF(D93="","",VLOOKUP(B84,'参照資料'!$A$5:$E$31,5,FALSE)/100)</f>
      </c>
      <c r="K93" s="60">
        <f>IF(D93=0,0,I84*J93)</f>
        <v>0</v>
      </c>
      <c r="L93" s="61">
        <f t="shared" si="13"/>
      </c>
      <c r="M93" s="190"/>
      <c r="N93" s="193"/>
      <c r="O93" s="179"/>
      <c r="P93" s="182"/>
      <c r="Q93" s="70">
        <f>IF(D93="","",L93*P84)</f>
      </c>
      <c r="R93" s="185"/>
      <c r="S93" s="63">
        <f>IF(D93=0,0,Q93/R84)</f>
        <v>0</v>
      </c>
      <c r="T93" s="169"/>
      <c r="U93" s="166"/>
    </row>
    <row r="94" spans="1:21" ht="15" customHeight="1">
      <c r="A94" s="196"/>
      <c r="B94" s="199"/>
      <c r="C94" s="161" t="s">
        <v>177</v>
      </c>
      <c r="D94" s="55"/>
      <c r="E94" s="56">
        <f>IF(D94="","",VLOOKUP(B84,'参照資料'!$A$5:$E$31,3,FALSE))</f>
      </c>
      <c r="F94" s="57">
        <f>IF(D94="","",VLOOKUP(B84,'参照資料'!$A$5:$E$31,2,FALSE)/100)</f>
      </c>
      <c r="G94" s="57">
        <f>IF(D94="","",VLOOKUP(B84,'参照資料'!$A$5:$E$31,4,FALSE)/100)</f>
      </c>
      <c r="H94" s="58">
        <f t="shared" si="12"/>
      </c>
      <c r="I94" s="163"/>
      <c r="J94" s="59">
        <f>IF(D94="","",VLOOKUP(B84,'参照資料'!$A$5:$E$31,5,FALSE)/100)</f>
      </c>
      <c r="K94" s="60">
        <f>IF(D94=0,0,I84*J94)</f>
        <v>0</v>
      </c>
      <c r="L94" s="61">
        <f t="shared" si="13"/>
      </c>
      <c r="M94" s="190"/>
      <c r="N94" s="193"/>
      <c r="O94" s="179"/>
      <c r="P94" s="182"/>
      <c r="Q94" s="70">
        <f>IF(D94="","",L94*P84)</f>
      </c>
      <c r="R94" s="185"/>
      <c r="S94" s="63">
        <f>IF(D94=0,0,Q94/R84)</f>
        <v>0</v>
      </c>
      <c r="T94" s="169"/>
      <c r="U94" s="166"/>
    </row>
    <row r="95" spans="1:21" ht="15" customHeight="1">
      <c r="A95" s="196"/>
      <c r="B95" s="199"/>
      <c r="C95" s="161" t="s">
        <v>178</v>
      </c>
      <c r="D95" s="55"/>
      <c r="E95" s="56">
        <f>IF(D95="","",VLOOKUP(B84,'参照資料'!$A$5:$E$31,3,FALSE))</f>
      </c>
      <c r="F95" s="57">
        <f>IF(D95="","",VLOOKUP(B84,'参照資料'!$A$5:$E$31,2,FALSE)/100)</f>
      </c>
      <c r="G95" s="57">
        <f>IF(D95="","",VLOOKUP(B84,'参照資料'!$A$5:$E$31,4,FALSE)/100)</f>
      </c>
      <c r="H95" s="58">
        <f t="shared" si="12"/>
      </c>
      <c r="I95" s="163"/>
      <c r="J95" s="59">
        <f>IF(D95="","",VLOOKUP(B84,'参照資料'!$A$5:$E$31,5,FALSE)/100)</f>
      </c>
      <c r="K95" s="60">
        <f>IF(D95=0,0,I84*J95)</f>
        <v>0</v>
      </c>
      <c r="L95" s="61">
        <f t="shared" si="13"/>
      </c>
      <c r="M95" s="191"/>
      <c r="N95" s="194"/>
      <c r="O95" s="180"/>
      <c r="P95" s="183"/>
      <c r="Q95" s="71">
        <f>IF(D95="","",L95*P84)</f>
      </c>
      <c r="R95" s="186"/>
      <c r="S95" s="72">
        <f>IF(D95=0,0,Q95/R84)</f>
        <v>0</v>
      </c>
      <c r="T95" s="169"/>
      <c r="U95" s="167"/>
    </row>
    <row r="96" spans="1:21" ht="15" customHeight="1">
      <c r="A96" s="197"/>
      <c r="B96" s="64" t="s">
        <v>48</v>
      </c>
      <c r="C96" s="175">
        <f>D96*E96/10*F96*G96</f>
        <v>0</v>
      </c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7"/>
      <c r="S96" s="77">
        <f>SUM(S84:S95)</f>
        <v>0</v>
      </c>
      <c r="T96" s="78"/>
      <c r="U96" s="79">
        <f>IF(B84="","",T84/S96)</f>
      </c>
    </row>
    <row r="97" spans="1:21" ht="15" customHeight="1">
      <c r="A97" s="195"/>
      <c r="B97" s="198"/>
      <c r="C97" s="161" t="s">
        <v>133</v>
      </c>
      <c r="D97" s="55"/>
      <c r="E97" s="56">
        <f>IF(D97="","",VLOOKUP(B97,'参照資料'!$A$5:$E$31,3,FALSE))</f>
      </c>
      <c r="F97" s="57">
        <f>IF(D97="","",VLOOKUP(B97,'参照資料'!$A$5:$E$31,2,FALSE)/100)</f>
      </c>
      <c r="G97" s="57">
        <f>IF(D97="","",VLOOKUP(B97,'参照資料'!$A$5:$E$31,4,FALSE)/100)</f>
      </c>
      <c r="H97" s="58">
        <f aca="true" t="shared" si="14" ref="H97:H108">IF(D97="","",D97*E97/10*F97*G97)</f>
      </c>
      <c r="I97" s="168">
        <v>8</v>
      </c>
      <c r="J97" s="59">
        <f>IF(D97="","",VLOOKUP(B97,'参照資料'!$A$5:$E$31,5,FALSE)/100)</f>
      </c>
      <c r="K97" s="60">
        <f>IF(D97=0,0,I97*J97)</f>
        <v>0</v>
      </c>
      <c r="L97" s="61">
        <f aca="true" t="shared" si="15" ref="L97:L108">IF(D97="","",H97*K97)</f>
      </c>
      <c r="M97" s="189"/>
      <c r="N97" s="192"/>
      <c r="O97" s="178">
        <f>IF(B97="","",INDEX(稼働日数,$AK$5+1,M97-1)/100)</f>
      </c>
      <c r="P97" s="181">
        <f>IF(B97="","",N97*O97)</f>
      </c>
      <c r="Q97" s="70">
        <f>IF(D97="","",L97*P97)</f>
      </c>
      <c r="R97" s="184"/>
      <c r="S97" s="63">
        <f>IF(D97=0,0,Q97/R97)</f>
        <v>0</v>
      </c>
      <c r="T97" s="164"/>
      <c r="U97" s="165"/>
    </row>
    <row r="98" spans="1:21" ht="15" customHeight="1">
      <c r="A98" s="196"/>
      <c r="B98" s="199"/>
      <c r="C98" s="161" t="s">
        <v>132</v>
      </c>
      <c r="D98" s="55"/>
      <c r="E98" s="56">
        <f>IF(D98="","",VLOOKUP(B97,'参照資料'!$A$5:$E$31,3,FALSE))</f>
      </c>
      <c r="F98" s="57">
        <f>IF(D98="","",VLOOKUP(B97,'参照資料'!$A$5:$E$31,2,FALSE)/100)</f>
      </c>
      <c r="G98" s="57">
        <f>IF(D98="","",VLOOKUP(B97,'参照資料'!$A$5:$E$31,4,FALSE)/100)</f>
      </c>
      <c r="H98" s="58">
        <f t="shared" si="14"/>
      </c>
      <c r="I98" s="163"/>
      <c r="J98" s="59">
        <f>IF(D98="","",VLOOKUP(B97,'参照資料'!$A$5:$E$31,5,FALSE)/100)</f>
      </c>
      <c r="K98" s="60">
        <f>IF(D98=0,0,I97*J98)</f>
        <v>0</v>
      </c>
      <c r="L98" s="61">
        <f t="shared" si="15"/>
      </c>
      <c r="M98" s="190"/>
      <c r="N98" s="193"/>
      <c r="O98" s="179"/>
      <c r="P98" s="182"/>
      <c r="Q98" s="70">
        <f>IF(D98="","",L98*P97)</f>
      </c>
      <c r="R98" s="185"/>
      <c r="S98" s="63">
        <f>IF(D98=0,0,Q98/R97)</f>
        <v>0</v>
      </c>
      <c r="T98" s="169"/>
      <c r="U98" s="166"/>
    </row>
    <row r="99" spans="1:21" ht="15" customHeight="1">
      <c r="A99" s="196"/>
      <c r="B99" s="199"/>
      <c r="C99" s="161" t="s">
        <v>131</v>
      </c>
      <c r="D99" s="55"/>
      <c r="E99" s="56">
        <f>IF(D99="","",VLOOKUP(B97,'参照資料'!$A$5:$E$31,3,FALSE))</f>
      </c>
      <c r="F99" s="57">
        <f>IF(D99="","",VLOOKUP(B97,'参照資料'!$A$5:$E$31,2,FALSE)/100)</f>
      </c>
      <c r="G99" s="57">
        <f>IF(D99="","",VLOOKUP(B97,'参照資料'!$A$5:$E$31,4,FALSE)/100)</f>
      </c>
      <c r="H99" s="58">
        <f t="shared" si="14"/>
      </c>
      <c r="I99" s="163"/>
      <c r="J99" s="59">
        <f>IF(D99="","",VLOOKUP(B97,'参照資料'!$A$5:$E$31,5,FALSE)/100)</f>
      </c>
      <c r="K99" s="60">
        <f>IF(D99=0,0,I97*J99)</f>
        <v>0</v>
      </c>
      <c r="L99" s="61">
        <f t="shared" si="15"/>
      </c>
      <c r="M99" s="190"/>
      <c r="N99" s="193"/>
      <c r="O99" s="179"/>
      <c r="P99" s="182"/>
      <c r="Q99" s="70">
        <f>IF(D99="","",L99*P97)</f>
      </c>
      <c r="R99" s="185"/>
      <c r="S99" s="63">
        <f>IF(D99=0,0,Q99/R97)</f>
        <v>0</v>
      </c>
      <c r="T99" s="169"/>
      <c r="U99" s="166"/>
    </row>
    <row r="100" spans="1:21" ht="15" customHeight="1">
      <c r="A100" s="196"/>
      <c r="B100" s="199"/>
      <c r="C100" s="161" t="s">
        <v>130</v>
      </c>
      <c r="D100" s="55"/>
      <c r="E100" s="56">
        <f>IF(D100="","",VLOOKUP(B97,'参照資料'!$A$5:$E$31,3,FALSE))</f>
      </c>
      <c r="F100" s="57">
        <f>IF(D100="","",VLOOKUP(B97,'参照資料'!$A$5:$E$31,2,FALSE)/100)</f>
      </c>
      <c r="G100" s="57">
        <f>IF(D100="","",VLOOKUP(B97,'参照資料'!$A$5:$E$31,4,FALSE)/100)</f>
      </c>
      <c r="H100" s="58">
        <f t="shared" si="14"/>
      </c>
      <c r="I100" s="163"/>
      <c r="J100" s="59">
        <f>IF(D100="","",VLOOKUP(B97,'参照資料'!$A$5:$E$31,5,FALSE)/100)</f>
      </c>
      <c r="K100" s="60">
        <f>IF(D100=0,0,I97*J100)</f>
        <v>0</v>
      </c>
      <c r="L100" s="61">
        <f t="shared" si="15"/>
      </c>
      <c r="M100" s="190"/>
      <c r="N100" s="193"/>
      <c r="O100" s="179"/>
      <c r="P100" s="182"/>
      <c r="Q100" s="70">
        <f>IF(D100="","",L100*P97)</f>
      </c>
      <c r="R100" s="185"/>
      <c r="S100" s="63">
        <f>IF(D100=0,0,Q100/R97)</f>
        <v>0</v>
      </c>
      <c r="T100" s="169"/>
      <c r="U100" s="166"/>
    </row>
    <row r="101" spans="1:21" ht="15" customHeight="1">
      <c r="A101" s="196"/>
      <c r="B101" s="199"/>
      <c r="C101" s="161" t="s">
        <v>128</v>
      </c>
      <c r="D101" s="55"/>
      <c r="E101" s="56">
        <f>IF(D101="","",VLOOKUP(B97,'参照資料'!$A$5:$E$31,3,FALSE))</f>
      </c>
      <c r="F101" s="57">
        <f>IF(D101="","",VLOOKUP(B97,'参照資料'!$A$5:$E$31,2,FALSE)/100)</f>
      </c>
      <c r="G101" s="57">
        <f>IF(D101="","",VLOOKUP(B97,'参照資料'!$A$5:$E$31,4,FALSE)/100)</f>
      </c>
      <c r="H101" s="58">
        <f t="shared" si="14"/>
      </c>
      <c r="I101" s="163"/>
      <c r="J101" s="59">
        <f>IF(D101="","",VLOOKUP(B97,'参照資料'!$A$5:$E$31,5,FALSE)/100)</f>
      </c>
      <c r="K101" s="60">
        <f>IF(D101=0,0,I97*J101)</f>
        <v>0</v>
      </c>
      <c r="L101" s="61">
        <f t="shared" si="15"/>
      </c>
      <c r="M101" s="190"/>
      <c r="N101" s="193"/>
      <c r="O101" s="179"/>
      <c r="P101" s="182"/>
      <c r="Q101" s="70">
        <f>IF(D101="","",L101*P97)</f>
      </c>
      <c r="R101" s="185"/>
      <c r="S101" s="63">
        <f>IF(D101=0,0,Q101/R97)</f>
        <v>0</v>
      </c>
      <c r="T101" s="169"/>
      <c r="U101" s="166"/>
    </row>
    <row r="102" spans="1:21" ht="15" customHeight="1">
      <c r="A102" s="196"/>
      <c r="B102" s="199"/>
      <c r="C102" s="161" t="s">
        <v>129</v>
      </c>
      <c r="D102" s="55"/>
      <c r="E102" s="56">
        <f>IF(D102="","",VLOOKUP(B97,'参照資料'!$A$5:$E$31,3,FALSE))</f>
      </c>
      <c r="F102" s="57">
        <f>IF(D102="","",VLOOKUP(B97,'参照資料'!$A$5:$E$31,2,FALSE)/100)</f>
      </c>
      <c r="G102" s="57">
        <f>IF(D102="","",VLOOKUP(B97,'参照資料'!$A$5:$E$31,4,FALSE)/100)</f>
      </c>
      <c r="H102" s="58">
        <f t="shared" si="14"/>
      </c>
      <c r="I102" s="163"/>
      <c r="J102" s="59">
        <f>IF(D102="","",VLOOKUP(B97,'参照資料'!$A$5:$E$31,5,FALSE)/100)</f>
      </c>
      <c r="K102" s="60">
        <f>IF(D102=0,0,I97*J102)</f>
        <v>0</v>
      </c>
      <c r="L102" s="61">
        <f t="shared" si="15"/>
      </c>
      <c r="M102" s="190"/>
      <c r="N102" s="193"/>
      <c r="O102" s="179"/>
      <c r="P102" s="182"/>
      <c r="Q102" s="70">
        <f>IF(D102="","",L102*P97)</f>
      </c>
      <c r="R102" s="185"/>
      <c r="S102" s="63">
        <f>IF(D102=0,0,Q102/R97)</f>
        <v>0</v>
      </c>
      <c r="T102" s="169"/>
      <c r="U102" s="166"/>
    </row>
    <row r="103" spans="1:21" ht="15" customHeight="1">
      <c r="A103" s="196"/>
      <c r="B103" s="199"/>
      <c r="C103" s="162" t="s">
        <v>52</v>
      </c>
      <c r="D103" s="93"/>
      <c r="E103" s="94">
        <f>IF(D103="","",VLOOKUP(B97,'参照資料'!$A$5:$E$31,3,FALSE))</f>
      </c>
      <c r="F103" s="95">
        <f>IF(D103="","",VLOOKUP(B97,'参照資料'!$A$5:$E$31,2,FALSE)/100)</f>
      </c>
      <c r="G103" s="95">
        <f>IF(D103="","",VLOOKUP(B97,'参照資料'!$A$5:$E$31,4,FALSE)/100)</f>
      </c>
      <c r="H103" s="96">
        <f t="shared" si="14"/>
      </c>
      <c r="I103" s="163"/>
      <c r="J103" s="98">
        <f>IF(D103="","",VLOOKUP(B97,'参照資料'!$A$5:$E$31,5,FALSE)/100)</f>
      </c>
      <c r="K103" s="99">
        <f>IF(D103=0,0,I97*J103)</f>
        <v>0</v>
      </c>
      <c r="L103" s="100">
        <f t="shared" si="15"/>
      </c>
      <c r="M103" s="190"/>
      <c r="N103" s="193"/>
      <c r="O103" s="179"/>
      <c r="P103" s="182"/>
      <c r="Q103" s="101">
        <f>IF(D103="","",L103*P97)</f>
      </c>
      <c r="R103" s="185"/>
      <c r="S103" s="102">
        <f>IF(D103=0,0,Q103/R97)</f>
        <v>0</v>
      </c>
      <c r="T103" s="169"/>
      <c r="U103" s="166"/>
    </row>
    <row r="104" spans="1:21" ht="15" customHeight="1">
      <c r="A104" s="196"/>
      <c r="B104" s="199"/>
      <c r="C104" s="161" t="s">
        <v>33</v>
      </c>
      <c r="D104" s="55"/>
      <c r="E104" s="56">
        <f>IF(D104="","",VLOOKUP(B97,'参照資料'!$A$5:$E$31,3,FALSE))</f>
      </c>
      <c r="F104" s="57">
        <f>IF(D104="","",VLOOKUP(B97,'参照資料'!$A$5:$E$31,2,FALSE)/100)</f>
      </c>
      <c r="G104" s="57">
        <f>IF(D104="","",VLOOKUP(B97,'参照資料'!$A$5:$E$31,4,FALSE)/100)</f>
      </c>
      <c r="H104" s="97">
        <f t="shared" si="14"/>
      </c>
      <c r="I104" s="163"/>
      <c r="J104" s="59">
        <f>IF(D104="","",VLOOKUP(B97,'参照資料'!$A$5:$E$31,5,FALSE)/100)</f>
      </c>
      <c r="K104" s="60">
        <f>IF(D104=0,0,I97*J104)</f>
        <v>0</v>
      </c>
      <c r="L104" s="61">
        <f t="shared" si="15"/>
      </c>
      <c r="M104" s="190"/>
      <c r="N104" s="193"/>
      <c r="O104" s="179"/>
      <c r="P104" s="182"/>
      <c r="Q104" s="70">
        <f>IF(D104="","",L104*P97)</f>
      </c>
      <c r="R104" s="185"/>
      <c r="S104" s="63">
        <f>IF(D104=0,0,Q104/R97)</f>
        <v>0</v>
      </c>
      <c r="T104" s="169"/>
      <c r="U104" s="166"/>
    </row>
    <row r="105" spans="1:21" ht="15" customHeight="1">
      <c r="A105" s="196"/>
      <c r="B105" s="199"/>
      <c r="C105" s="161" t="s">
        <v>34</v>
      </c>
      <c r="D105" s="55"/>
      <c r="E105" s="56">
        <f>IF(D105="","",VLOOKUP(B97,'参照資料'!$A$5:$E$31,3,FALSE))</f>
      </c>
      <c r="F105" s="57">
        <f>IF(D105="","",VLOOKUP(B97,'参照資料'!$A$5:$E$31,2,FALSE)/100)</f>
      </c>
      <c r="G105" s="57">
        <f>IF(D105="","",VLOOKUP(B97,'参照資料'!$A$5:$E$31,4,FALSE)/100)</f>
      </c>
      <c r="H105" s="97">
        <f t="shared" si="14"/>
      </c>
      <c r="I105" s="163"/>
      <c r="J105" s="59">
        <f>IF(D105="","",VLOOKUP(B97,'参照資料'!$A$5:$E$31,5,FALSE)/100)</f>
      </c>
      <c r="K105" s="60">
        <f>IF(D105=0,0,I97*J105)</f>
        <v>0</v>
      </c>
      <c r="L105" s="61">
        <f t="shared" si="15"/>
      </c>
      <c r="M105" s="190"/>
      <c r="N105" s="193"/>
      <c r="O105" s="179"/>
      <c r="P105" s="182"/>
      <c r="Q105" s="70">
        <f>IF(D105="","",L105*P97)</f>
      </c>
      <c r="R105" s="185"/>
      <c r="S105" s="63">
        <f>IF(D105=0,0,Q105/R97)</f>
        <v>0</v>
      </c>
      <c r="T105" s="169"/>
      <c r="U105" s="166"/>
    </row>
    <row r="106" spans="1:21" ht="15" customHeight="1">
      <c r="A106" s="196"/>
      <c r="B106" s="199"/>
      <c r="C106" s="161" t="s">
        <v>176</v>
      </c>
      <c r="D106" s="55"/>
      <c r="E106" s="56">
        <f>IF(D106="","",VLOOKUP(B97,'参照資料'!$A$5:$E$31,3,FALSE))</f>
      </c>
      <c r="F106" s="57">
        <f>IF(D106="","",VLOOKUP(B97,'参照資料'!$A$5:$E$31,2,FALSE)/100)</f>
      </c>
      <c r="G106" s="57">
        <f>IF(D106="","",VLOOKUP(B97,'参照資料'!$A$5:$E$31,4,FALSE)/100)</f>
      </c>
      <c r="H106" s="58">
        <f t="shared" si="14"/>
      </c>
      <c r="I106" s="163"/>
      <c r="J106" s="59">
        <f>IF(D106="","",VLOOKUP(B97,'参照資料'!$A$5:$E$31,5,FALSE)/100)</f>
      </c>
      <c r="K106" s="60">
        <f>IF(D106=0,0,I97*J106)</f>
        <v>0</v>
      </c>
      <c r="L106" s="61">
        <f t="shared" si="15"/>
      </c>
      <c r="M106" s="190"/>
      <c r="N106" s="193"/>
      <c r="O106" s="179"/>
      <c r="P106" s="182"/>
      <c r="Q106" s="70">
        <f>IF(D106="","",L106*P97)</f>
      </c>
      <c r="R106" s="185"/>
      <c r="S106" s="63">
        <f>IF(D106=0,0,Q106/R97)</f>
        <v>0</v>
      </c>
      <c r="T106" s="169"/>
      <c r="U106" s="166"/>
    </row>
    <row r="107" spans="1:21" ht="15" customHeight="1">
      <c r="A107" s="196"/>
      <c r="B107" s="199"/>
      <c r="C107" s="161" t="s">
        <v>177</v>
      </c>
      <c r="D107" s="55"/>
      <c r="E107" s="56">
        <f>IF(D107="","",VLOOKUP(B97,'参照資料'!$A$5:$E$31,3,FALSE))</f>
      </c>
      <c r="F107" s="57">
        <f>IF(D107="","",VLOOKUP(B97,'参照資料'!$A$5:$E$31,2,FALSE)/100)</f>
      </c>
      <c r="G107" s="57">
        <f>IF(D107="","",VLOOKUP(B97,'参照資料'!$A$5:$E$31,4,FALSE)/100)</f>
      </c>
      <c r="H107" s="58">
        <f t="shared" si="14"/>
      </c>
      <c r="I107" s="163"/>
      <c r="J107" s="59">
        <f>IF(D107="","",VLOOKUP(B97,'参照資料'!$A$5:$E$31,5,FALSE)/100)</f>
      </c>
      <c r="K107" s="60">
        <f>IF(D107=0,0,I97*J107)</f>
        <v>0</v>
      </c>
      <c r="L107" s="61">
        <f t="shared" si="15"/>
      </c>
      <c r="M107" s="190"/>
      <c r="N107" s="193"/>
      <c r="O107" s="179"/>
      <c r="P107" s="182"/>
      <c r="Q107" s="70">
        <f>IF(D107="","",L107*P97)</f>
      </c>
      <c r="R107" s="185"/>
      <c r="S107" s="63">
        <f>IF(D107=0,0,Q107/R97)</f>
        <v>0</v>
      </c>
      <c r="T107" s="169"/>
      <c r="U107" s="166"/>
    </row>
    <row r="108" spans="1:21" ht="15" customHeight="1">
      <c r="A108" s="196"/>
      <c r="B108" s="199"/>
      <c r="C108" s="161" t="s">
        <v>178</v>
      </c>
      <c r="D108" s="55"/>
      <c r="E108" s="56">
        <f>IF(D108="","",VLOOKUP(B97,'参照資料'!$A$5:$E$31,3,FALSE))</f>
      </c>
      <c r="F108" s="57">
        <f>IF(D108="","",VLOOKUP(B97,'参照資料'!$A$5:$E$31,2,FALSE)/100)</f>
      </c>
      <c r="G108" s="57">
        <f>IF(D108="","",VLOOKUP(B97,'参照資料'!$A$5:$E$31,4,FALSE)/100)</f>
      </c>
      <c r="H108" s="58">
        <f t="shared" si="14"/>
      </c>
      <c r="I108" s="163"/>
      <c r="J108" s="59">
        <f>IF(D108="","",VLOOKUP(B97,'参照資料'!$A$5:$E$31,5,FALSE)/100)</f>
      </c>
      <c r="K108" s="60">
        <f>IF(D108=0,0,I97*J108)</f>
        <v>0</v>
      </c>
      <c r="L108" s="61">
        <f t="shared" si="15"/>
      </c>
      <c r="M108" s="191"/>
      <c r="N108" s="194"/>
      <c r="O108" s="180"/>
      <c r="P108" s="183"/>
      <c r="Q108" s="71">
        <f>IF(D108="","",L108*P97)</f>
      </c>
      <c r="R108" s="186"/>
      <c r="S108" s="72">
        <f>IF(D108=0,0,Q108/R97)</f>
        <v>0</v>
      </c>
      <c r="T108" s="169"/>
      <c r="U108" s="167"/>
    </row>
    <row r="109" spans="1:21" ht="15" customHeight="1">
      <c r="A109" s="197"/>
      <c r="B109" s="64" t="s">
        <v>48</v>
      </c>
      <c r="C109" s="175">
        <f>D109*E109/10*F109*G109</f>
        <v>0</v>
      </c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7"/>
      <c r="S109" s="77">
        <f>SUM(S97:S108)</f>
        <v>0</v>
      </c>
      <c r="T109" s="78"/>
      <c r="U109" s="79">
        <f>IF(B97="","",T97/S109)</f>
      </c>
    </row>
    <row r="110" spans="1:21" ht="15" customHeight="1">
      <c r="A110" s="195"/>
      <c r="B110" s="198"/>
      <c r="C110" s="161" t="s">
        <v>133</v>
      </c>
      <c r="D110" s="55"/>
      <c r="E110" s="56">
        <f>IF(D110="","",VLOOKUP(B110,'参照資料'!$A$5:$E$31,3,FALSE))</f>
      </c>
      <c r="F110" s="57">
        <f>IF(D110="","",VLOOKUP(B110,'参照資料'!$A$5:$E$31,2,FALSE)/100)</f>
      </c>
      <c r="G110" s="57">
        <f>IF(D110="","",VLOOKUP(B110,'参照資料'!$A$5:$E$31,4,FALSE)/100)</f>
      </c>
      <c r="H110" s="58">
        <f aca="true" t="shared" si="16" ref="H110:H121">IF(D110="","",D110*E110/10*F110*G110)</f>
      </c>
      <c r="I110" s="168">
        <v>8</v>
      </c>
      <c r="J110" s="59">
        <f>IF(D110="","",VLOOKUP(B110,'参照資料'!$A$5:$E$31,5,FALSE)/100)</f>
      </c>
      <c r="K110" s="60">
        <f>IF(D110=0,0,I110*J110)</f>
        <v>0</v>
      </c>
      <c r="L110" s="61">
        <f aca="true" t="shared" si="17" ref="L110:L121">IF(D110="","",H110*K110)</f>
      </c>
      <c r="M110" s="189"/>
      <c r="N110" s="192"/>
      <c r="O110" s="178">
        <f>IF(B110="","",INDEX(稼働日数,$AK$5+1,M110-1)/100)</f>
      </c>
      <c r="P110" s="181">
        <f>IF(B110="","",N110*O110)</f>
      </c>
      <c r="Q110" s="70">
        <f>IF(D110="","",L110*P110)</f>
      </c>
      <c r="R110" s="184"/>
      <c r="S110" s="63">
        <f>IF(D110=0,0,Q110/R110)</f>
        <v>0</v>
      </c>
      <c r="T110" s="164"/>
      <c r="U110" s="165"/>
    </row>
    <row r="111" spans="1:21" ht="15" customHeight="1">
      <c r="A111" s="196"/>
      <c r="B111" s="199"/>
      <c r="C111" s="161" t="s">
        <v>132</v>
      </c>
      <c r="D111" s="55"/>
      <c r="E111" s="56">
        <f>IF(D111="","",VLOOKUP(B110,'参照資料'!$A$5:$E$31,3,FALSE))</f>
      </c>
      <c r="F111" s="57">
        <f>IF(D111="","",VLOOKUP(B110,'参照資料'!$A$5:$E$31,2,FALSE)/100)</f>
      </c>
      <c r="G111" s="57">
        <f>IF(D111="","",VLOOKUP(B110,'参照資料'!$A$5:$E$31,4,FALSE)/100)</f>
      </c>
      <c r="H111" s="58">
        <f t="shared" si="16"/>
      </c>
      <c r="I111" s="163"/>
      <c r="J111" s="59">
        <f>IF(D111="","",VLOOKUP(B110,'参照資料'!$A$5:$E$31,5,FALSE)/100)</f>
      </c>
      <c r="K111" s="60">
        <f>IF(D111=0,0,I110*J111)</f>
        <v>0</v>
      </c>
      <c r="L111" s="61">
        <f t="shared" si="17"/>
      </c>
      <c r="M111" s="190"/>
      <c r="N111" s="193"/>
      <c r="O111" s="179"/>
      <c r="P111" s="182"/>
      <c r="Q111" s="70">
        <f>IF(D111="","",L111*P110)</f>
      </c>
      <c r="R111" s="185"/>
      <c r="S111" s="63">
        <f>IF(D111=0,0,Q111/R110)</f>
        <v>0</v>
      </c>
      <c r="T111" s="169"/>
      <c r="U111" s="166"/>
    </row>
    <row r="112" spans="1:21" ht="15" customHeight="1">
      <c r="A112" s="196"/>
      <c r="B112" s="199"/>
      <c r="C112" s="161" t="s">
        <v>131</v>
      </c>
      <c r="D112" s="55"/>
      <c r="E112" s="56">
        <f>IF(D112="","",VLOOKUP(B110,'参照資料'!$A$5:$E$31,3,FALSE))</f>
      </c>
      <c r="F112" s="57">
        <f>IF(D112="","",VLOOKUP(B110,'参照資料'!$A$5:$E$31,2,FALSE)/100)</f>
      </c>
      <c r="G112" s="57">
        <f>IF(D112="","",VLOOKUP(B110,'参照資料'!$A$5:$E$31,4,FALSE)/100)</f>
      </c>
      <c r="H112" s="58">
        <f t="shared" si="16"/>
      </c>
      <c r="I112" s="163"/>
      <c r="J112" s="59">
        <f>IF(D112="","",VLOOKUP(B110,'参照資料'!$A$5:$E$31,5,FALSE)/100)</f>
      </c>
      <c r="K112" s="60">
        <f>IF(D112=0,0,I110*J112)</f>
        <v>0</v>
      </c>
      <c r="L112" s="61">
        <f t="shared" si="17"/>
      </c>
      <c r="M112" s="190"/>
      <c r="N112" s="193"/>
      <c r="O112" s="179"/>
      <c r="P112" s="182"/>
      <c r="Q112" s="70">
        <f>IF(D112="","",L112*P110)</f>
      </c>
      <c r="R112" s="185"/>
      <c r="S112" s="63">
        <f>IF(D112=0,0,Q112/R110)</f>
        <v>0</v>
      </c>
      <c r="T112" s="169"/>
      <c r="U112" s="166"/>
    </row>
    <row r="113" spans="1:21" ht="15" customHeight="1">
      <c r="A113" s="196"/>
      <c r="B113" s="199"/>
      <c r="C113" s="161" t="s">
        <v>130</v>
      </c>
      <c r="D113" s="55"/>
      <c r="E113" s="56">
        <f>IF(D113="","",VLOOKUP(B110,'参照資料'!$A$5:$E$31,3,FALSE))</f>
      </c>
      <c r="F113" s="57">
        <f>IF(D113="","",VLOOKUP(B110,'参照資料'!$A$5:$E$31,2,FALSE)/100)</f>
      </c>
      <c r="G113" s="57">
        <f>IF(D113="","",VLOOKUP(B110,'参照資料'!$A$5:$E$31,4,FALSE)/100)</f>
      </c>
      <c r="H113" s="58">
        <f t="shared" si="16"/>
      </c>
      <c r="I113" s="163"/>
      <c r="J113" s="59">
        <f>IF(D113="","",VLOOKUP(B110,'参照資料'!$A$5:$E$31,5,FALSE)/100)</f>
      </c>
      <c r="K113" s="60">
        <f>IF(D113=0,0,I110*J113)</f>
        <v>0</v>
      </c>
      <c r="L113" s="61">
        <f t="shared" si="17"/>
      </c>
      <c r="M113" s="190"/>
      <c r="N113" s="193"/>
      <c r="O113" s="179"/>
      <c r="P113" s="182"/>
      <c r="Q113" s="70">
        <f>IF(D113="","",L113*P110)</f>
      </c>
      <c r="R113" s="185"/>
      <c r="S113" s="63">
        <f>IF(D113=0,0,Q113/R110)</f>
        <v>0</v>
      </c>
      <c r="T113" s="169"/>
      <c r="U113" s="166"/>
    </row>
    <row r="114" spans="1:21" ht="15" customHeight="1">
      <c r="A114" s="196"/>
      <c r="B114" s="199"/>
      <c r="C114" s="161" t="s">
        <v>128</v>
      </c>
      <c r="D114" s="55"/>
      <c r="E114" s="56">
        <f>IF(D114="","",VLOOKUP(B110,'参照資料'!$A$5:$E$31,3,FALSE))</f>
      </c>
      <c r="F114" s="57">
        <f>IF(D114="","",VLOOKUP(B110,'参照資料'!$A$5:$E$31,2,FALSE)/100)</f>
      </c>
      <c r="G114" s="57">
        <f>IF(D114="","",VLOOKUP(B110,'参照資料'!$A$5:$E$31,4,FALSE)/100)</f>
      </c>
      <c r="H114" s="58">
        <f t="shared" si="16"/>
      </c>
      <c r="I114" s="163"/>
      <c r="J114" s="59">
        <f>IF(D114="","",VLOOKUP(B110,'参照資料'!$A$5:$E$31,5,FALSE)/100)</f>
      </c>
      <c r="K114" s="60">
        <f>IF(D114=0,0,I110*J114)</f>
        <v>0</v>
      </c>
      <c r="L114" s="61">
        <f t="shared" si="17"/>
      </c>
      <c r="M114" s="190"/>
      <c r="N114" s="193"/>
      <c r="O114" s="179"/>
      <c r="P114" s="182"/>
      <c r="Q114" s="70">
        <f>IF(D114="","",L114*P110)</f>
      </c>
      <c r="R114" s="185"/>
      <c r="S114" s="63">
        <f>IF(D114=0,0,Q114/R110)</f>
        <v>0</v>
      </c>
      <c r="T114" s="169"/>
      <c r="U114" s="166"/>
    </row>
    <row r="115" spans="1:21" ht="15" customHeight="1">
      <c r="A115" s="196"/>
      <c r="B115" s="199"/>
      <c r="C115" s="161" t="s">
        <v>129</v>
      </c>
      <c r="D115" s="55"/>
      <c r="E115" s="56">
        <f>IF(D115="","",VLOOKUP(B110,'参照資料'!$A$5:$E$31,3,FALSE))</f>
      </c>
      <c r="F115" s="57">
        <f>IF(D115="","",VLOOKUP(B110,'参照資料'!$A$5:$E$31,2,FALSE)/100)</f>
      </c>
      <c r="G115" s="57">
        <f>IF(D115="","",VLOOKUP(B110,'参照資料'!$A$5:$E$31,4,FALSE)/100)</f>
      </c>
      <c r="H115" s="58">
        <f t="shared" si="16"/>
      </c>
      <c r="I115" s="163"/>
      <c r="J115" s="59">
        <f>IF(D115="","",VLOOKUP(B110,'参照資料'!$A$5:$E$31,5,FALSE)/100)</f>
      </c>
      <c r="K115" s="60">
        <f>IF(D115=0,0,I110*J115)</f>
        <v>0</v>
      </c>
      <c r="L115" s="61">
        <f t="shared" si="17"/>
      </c>
      <c r="M115" s="190"/>
      <c r="N115" s="193"/>
      <c r="O115" s="179"/>
      <c r="P115" s="182"/>
      <c r="Q115" s="70">
        <f>IF(D115="","",L115*P110)</f>
      </c>
      <c r="R115" s="185"/>
      <c r="S115" s="63">
        <f>IF(D115=0,0,Q115/R110)</f>
        <v>0</v>
      </c>
      <c r="T115" s="169"/>
      <c r="U115" s="166"/>
    </row>
    <row r="116" spans="1:21" ht="15" customHeight="1">
      <c r="A116" s="196"/>
      <c r="B116" s="199"/>
      <c r="C116" s="162" t="s">
        <v>52</v>
      </c>
      <c r="D116" s="93"/>
      <c r="E116" s="94">
        <f>IF(D116="","",VLOOKUP(B110,'参照資料'!$A$5:$E$31,3,FALSE))</f>
      </c>
      <c r="F116" s="95">
        <f>IF(D116="","",VLOOKUP(B110,'参照資料'!$A$5:$E$31,2,FALSE)/100)</f>
      </c>
      <c r="G116" s="95">
        <f>IF(D116="","",VLOOKUP(B110,'参照資料'!$A$5:$E$31,4,FALSE)/100)</f>
      </c>
      <c r="H116" s="96">
        <f t="shared" si="16"/>
      </c>
      <c r="I116" s="163"/>
      <c r="J116" s="98">
        <f>IF(D116="","",VLOOKUP(B110,'参照資料'!$A$5:$E$31,5,FALSE)/100)</f>
      </c>
      <c r="K116" s="99">
        <f>IF(D116=0,0,I110*J116)</f>
        <v>0</v>
      </c>
      <c r="L116" s="100">
        <f t="shared" si="17"/>
      </c>
      <c r="M116" s="190"/>
      <c r="N116" s="193"/>
      <c r="O116" s="179"/>
      <c r="P116" s="182"/>
      <c r="Q116" s="101">
        <f>IF(D116="","",L116*P110)</f>
      </c>
      <c r="R116" s="185"/>
      <c r="S116" s="102">
        <f>IF(D116=0,0,Q116/R110)</f>
        <v>0</v>
      </c>
      <c r="T116" s="169"/>
      <c r="U116" s="166"/>
    </row>
    <row r="117" spans="1:21" ht="15" customHeight="1">
      <c r="A117" s="196"/>
      <c r="B117" s="199"/>
      <c r="C117" s="161" t="s">
        <v>33</v>
      </c>
      <c r="D117" s="55"/>
      <c r="E117" s="56">
        <f>IF(D117="","",VLOOKUP(B110,'参照資料'!$A$5:$E$31,3,FALSE))</f>
      </c>
      <c r="F117" s="57">
        <f>IF(D117="","",VLOOKUP(B110,'参照資料'!$A$5:$E$31,2,FALSE)/100)</f>
      </c>
      <c r="G117" s="57">
        <f>IF(D117="","",VLOOKUP(B110,'参照資料'!$A$5:$E$31,4,FALSE)/100)</f>
      </c>
      <c r="H117" s="97">
        <f t="shared" si="16"/>
      </c>
      <c r="I117" s="163"/>
      <c r="J117" s="59">
        <f>IF(D117="","",VLOOKUP(B110,'参照資料'!$A$5:$E$31,5,FALSE)/100)</f>
      </c>
      <c r="K117" s="60">
        <f>IF(D117=0,0,I110*J117)</f>
        <v>0</v>
      </c>
      <c r="L117" s="61">
        <f t="shared" si="17"/>
      </c>
      <c r="M117" s="190"/>
      <c r="N117" s="193"/>
      <c r="O117" s="179"/>
      <c r="P117" s="182"/>
      <c r="Q117" s="70">
        <f>IF(D117="","",L117*P110)</f>
      </c>
      <c r="R117" s="185"/>
      <c r="S117" s="63">
        <f>IF(D117=0,0,Q117/R110)</f>
        <v>0</v>
      </c>
      <c r="T117" s="169"/>
      <c r="U117" s="166"/>
    </row>
    <row r="118" spans="1:21" ht="15" customHeight="1">
      <c r="A118" s="196"/>
      <c r="B118" s="199"/>
      <c r="C118" s="161" t="s">
        <v>34</v>
      </c>
      <c r="D118" s="55"/>
      <c r="E118" s="56">
        <f>IF(D118="","",VLOOKUP(B110,'参照資料'!$A$5:$E$31,3,FALSE))</f>
      </c>
      <c r="F118" s="57">
        <f>IF(D118="","",VLOOKUP(B110,'参照資料'!$A$5:$E$31,2,FALSE)/100)</f>
      </c>
      <c r="G118" s="57">
        <f>IF(D118="","",VLOOKUP(B110,'参照資料'!$A$5:$E$31,4,FALSE)/100)</f>
      </c>
      <c r="H118" s="97">
        <f t="shared" si="16"/>
      </c>
      <c r="I118" s="163"/>
      <c r="J118" s="59">
        <f>IF(D118="","",VLOOKUP(B110,'参照資料'!$A$5:$E$31,5,FALSE)/100)</f>
      </c>
      <c r="K118" s="60">
        <f>IF(D118=0,0,I110*J118)</f>
        <v>0</v>
      </c>
      <c r="L118" s="61">
        <f t="shared" si="17"/>
      </c>
      <c r="M118" s="190"/>
      <c r="N118" s="193"/>
      <c r="O118" s="179"/>
      <c r="P118" s="182"/>
      <c r="Q118" s="70">
        <f>IF(D118="","",L118*P110)</f>
      </c>
      <c r="R118" s="185"/>
      <c r="S118" s="63">
        <f>IF(D118=0,0,Q118/R110)</f>
        <v>0</v>
      </c>
      <c r="T118" s="169"/>
      <c r="U118" s="166"/>
    </row>
    <row r="119" spans="1:21" ht="15" customHeight="1">
      <c r="A119" s="196"/>
      <c r="B119" s="199"/>
      <c r="C119" s="161" t="s">
        <v>176</v>
      </c>
      <c r="D119" s="55"/>
      <c r="E119" s="56">
        <f>IF(D119="","",VLOOKUP(B110,'参照資料'!$A$5:$E$31,3,FALSE))</f>
      </c>
      <c r="F119" s="57">
        <f>IF(D119="","",VLOOKUP(B110,'参照資料'!$A$5:$E$31,2,FALSE)/100)</f>
      </c>
      <c r="G119" s="57">
        <f>IF(D119="","",VLOOKUP(B110,'参照資料'!$A$5:$E$31,4,FALSE)/100)</f>
      </c>
      <c r="H119" s="58">
        <f t="shared" si="16"/>
      </c>
      <c r="I119" s="163"/>
      <c r="J119" s="59">
        <f>IF(D119="","",VLOOKUP(B110,'参照資料'!$A$5:$E$31,5,FALSE)/100)</f>
      </c>
      <c r="K119" s="60">
        <f>IF(D119=0,0,I110*J119)</f>
        <v>0</v>
      </c>
      <c r="L119" s="61">
        <f t="shared" si="17"/>
      </c>
      <c r="M119" s="190"/>
      <c r="N119" s="193"/>
      <c r="O119" s="179"/>
      <c r="P119" s="182"/>
      <c r="Q119" s="70">
        <f>IF(D119="","",L119*P110)</f>
      </c>
      <c r="R119" s="185"/>
      <c r="S119" s="63">
        <f>IF(D119=0,0,Q119/R110)</f>
        <v>0</v>
      </c>
      <c r="T119" s="169"/>
      <c r="U119" s="166"/>
    </row>
    <row r="120" spans="1:21" ht="15" customHeight="1">
      <c r="A120" s="196"/>
      <c r="B120" s="199"/>
      <c r="C120" s="161" t="s">
        <v>177</v>
      </c>
      <c r="D120" s="55"/>
      <c r="E120" s="56">
        <f>IF(D120="","",VLOOKUP(B110,'参照資料'!$A$5:$E$31,3,FALSE))</f>
      </c>
      <c r="F120" s="57">
        <f>IF(D120="","",VLOOKUP(B110,'参照資料'!$A$5:$E$31,2,FALSE)/100)</f>
      </c>
      <c r="G120" s="57">
        <f>IF(D120="","",VLOOKUP(B110,'参照資料'!$A$5:$E$31,4,FALSE)/100)</f>
      </c>
      <c r="H120" s="58">
        <f t="shared" si="16"/>
      </c>
      <c r="I120" s="163"/>
      <c r="J120" s="59">
        <f>IF(D120="","",VLOOKUP(B110,'参照資料'!$A$5:$E$31,5,FALSE)/100)</f>
      </c>
      <c r="K120" s="60">
        <f>IF(D120=0,0,I110*J120)</f>
        <v>0</v>
      </c>
      <c r="L120" s="61">
        <f t="shared" si="17"/>
      </c>
      <c r="M120" s="190"/>
      <c r="N120" s="193"/>
      <c r="O120" s="179"/>
      <c r="P120" s="182"/>
      <c r="Q120" s="70">
        <f>IF(D120="","",L120*P110)</f>
      </c>
      <c r="R120" s="185"/>
      <c r="S120" s="63">
        <f>IF(D120=0,0,Q120/R110)</f>
        <v>0</v>
      </c>
      <c r="T120" s="169"/>
      <c r="U120" s="166"/>
    </row>
    <row r="121" spans="1:21" ht="15" customHeight="1">
      <c r="A121" s="196"/>
      <c r="B121" s="199"/>
      <c r="C121" s="161" t="s">
        <v>178</v>
      </c>
      <c r="D121" s="55"/>
      <c r="E121" s="56">
        <f>IF(D121="","",VLOOKUP(B110,'参照資料'!$A$5:$E$31,3,FALSE))</f>
      </c>
      <c r="F121" s="57">
        <f>IF(D121="","",VLOOKUP(B110,'参照資料'!$A$5:$E$31,2,FALSE)/100)</f>
      </c>
      <c r="G121" s="57">
        <f>IF(D121="","",VLOOKUP(B110,'参照資料'!$A$5:$E$31,4,FALSE)/100)</f>
      </c>
      <c r="H121" s="58">
        <f t="shared" si="16"/>
      </c>
      <c r="I121" s="163"/>
      <c r="J121" s="59">
        <f>IF(D121="","",VLOOKUP(B110,'参照資料'!$A$5:$E$31,5,FALSE)/100)</f>
      </c>
      <c r="K121" s="60">
        <f>IF(D121=0,0,I110*J121)</f>
        <v>0</v>
      </c>
      <c r="L121" s="61">
        <f t="shared" si="17"/>
      </c>
      <c r="M121" s="191"/>
      <c r="N121" s="194"/>
      <c r="O121" s="180"/>
      <c r="P121" s="183"/>
      <c r="Q121" s="71">
        <f>IF(D121="","",L121*P110)</f>
      </c>
      <c r="R121" s="186"/>
      <c r="S121" s="72">
        <f>IF(D121=0,0,Q121/R110)</f>
        <v>0</v>
      </c>
      <c r="T121" s="169"/>
      <c r="U121" s="167"/>
    </row>
    <row r="122" spans="1:21" ht="15" customHeight="1">
      <c r="A122" s="197"/>
      <c r="B122" s="64" t="s">
        <v>48</v>
      </c>
      <c r="C122" s="175">
        <f>D122*E122/10*F122*G122</f>
        <v>0</v>
      </c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7"/>
      <c r="S122" s="77">
        <f>SUM(S110:S121)</f>
        <v>0</v>
      </c>
      <c r="T122" s="78"/>
      <c r="U122" s="79">
        <f>IF(B110="","",T110/S122)</f>
      </c>
    </row>
    <row r="123" spans="1:21" ht="15" customHeight="1">
      <c r="A123" s="195"/>
      <c r="B123" s="198"/>
      <c r="C123" s="161" t="s">
        <v>133</v>
      </c>
      <c r="D123" s="55"/>
      <c r="E123" s="56">
        <f>IF(D123="","",VLOOKUP(B123,'参照資料'!$A$5:$E$31,3,FALSE))</f>
      </c>
      <c r="F123" s="57">
        <f>IF(D123="","",VLOOKUP(B123,'参照資料'!$A$5:$E$31,2,FALSE)/100)</f>
      </c>
      <c r="G123" s="57">
        <f>IF(D123="","",VLOOKUP(B123,'参照資料'!$A$5:$E$31,4,FALSE)/100)</f>
      </c>
      <c r="H123" s="58">
        <f aca="true" t="shared" si="18" ref="H123:H134">IF(D123="","",D123*E123/10*F123*G123)</f>
      </c>
      <c r="I123" s="168">
        <v>8</v>
      </c>
      <c r="J123" s="59">
        <f>IF(D123="","",VLOOKUP(B123,'参照資料'!$A$5:$E$31,5,FALSE)/100)</f>
      </c>
      <c r="K123" s="60">
        <f>IF(D123=0,0,I123*J123)</f>
        <v>0</v>
      </c>
      <c r="L123" s="61">
        <f aca="true" t="shared" si="19" ref="L123:L134">IF(D123="","",H123*K123)</f>
      </c>
      <c r="M123" s="189"/>
      <c r="N123" s="192"/>
      <c r="O123" s="178">
        <f>IF(B123="","",INDEX(稼働日数,$AK$5+1,M123-1)/100)</f>
      </c>
      <c r="P123" s="181">
        <f>IF(B123="","",N123*O123)</f>
      </c>
      <c r="Q123" s="70">
        <f>IF(D123="","",L123*P123)</f>
      </c>
      <c r="R123" s="184"/>
      <c r="S123" s="63">
        <f>IF(D123=0,0,Q123/R123)</f>
        <v>0</v>
      </c>
      <c r="T123" s="164"/>
      <c r="U123" s="165"/>
    </row>
    <row r="124" spans="1:21" ht="15" customHeight="1">
      <c r="A124" s="196"/>
      <c r="B124" s="199"/>
      <c r="C124" s="161" t="s">
        <v>132</v>
      </c>
      <c r="D124" s="55"/>
      <c r="E124" s="56">
        <f>IF(D124="","",VLOOKUP(B123,'参照資料'!$A$5:$E$31,3,FALSE))</f>
      </c>
      <c r="F124" s="57">
        <f>IF(D124="","",VLOOKUP(B123,'参照資料'!$A$5:$E$31,2,FALSE)/100)</f>
      </c>
      <c r="G124" s="57">
        <f>IF(D124="","",VLOOKUP(B123,'参照資料'!$A$5:$E$31,4,FALSE)/100)</f>
      </c>
      <c r="H124" s="58">
        <f t="shared" si="18"/>
      </c>
      <c r="I124" s="163"/>
      <c r="J124" s="59">
        <f>IF(D124="","",VLOOKUP(B123,'参照資料'!$A$5:$E$31,5,FALSE)/100)</f>
      </c>
      <c r="K124" s="60">
        <f>IF(D124=0,0,I123*J124)</f>
        <v>0</v>
      </c>
      <c r="L124" s="61">
        <f t="shared" si="19"/>
      </c>
      <c r="M124" s="190"/>
      <c r="N124" s="193"/>
      <c r="O124" s="179"/>
      <c r="P124" s="182"/>
      <c r="Q124" s="70">
        <f>IF(D124="","",L124*P123)</f>
      </c>
      <c r="R124" s="185"/>
      <c r="S124" s="63">
        <f>IF(D124=0,0,Q124/R123)</f>
        <v>0</v>
      </c>
      <c r="T124" s="169"/>
      <c r="U124" s="166"/>
    </row>
    <row r="125" spans="1:21" ht="15" customHeight="1">
      <c r="A125" s="196"/>
      <c r="B125" s="199"/>
      <c r="C125" s="161" t="s">
        <v>131</v>
      </c>
      <c r="D125" s="55"/>
      <c r="E125" s="56">
        <f>IF(D125="","",VLOOKUP(B123,'参照資料'!$A$5:$E$31,3,FALSE))</f>
      </c>
      <c r="F125" s="57">
        <f>IF(D125="","",VLOOKUP(B123,'参照資料'!$A$5:$E$31,2,FALSE)/100)</f>
      </c>
      <c r="G125" s="57">
        <f>IF(D125="","",VLOOKUP(B123,'参照資料'!$A$5:$E$31,4,FALSE)/100)</f>
      </c>
      <c r="H125" s="58">
        <f t="shared" si="18"/>
      </c>
      <c r="I125" s="163"/>
      <c r="J125" s="59">
        <f>IF(D125="","",VLOOKUP(B123,'参照資料'!$A$5:$E$31,5,FALSE)/100)</f>
      </c>
      <c r="K125" s="60">
        <f>IF(D125=0,0,I123*J125)</f>
        <v>0</v>
      </c>
      <c r="L125" s="61">
        <f t="shared" si="19"/>
      </c>
      <c r="M125" s="190"/>
      <c r="N125" s="193"/>
      <c r="O125" s="179"/>
      <c r="P125" s="182"/>
      <c r="Q125" s="70">
        <f>IF(D125="","",L125*P123)</f>
      </c>
      <c r="R125" s="185"/>
      <c r="S125" s="63">
        <f>IF(D125=0,0,Q125/R123)</f>
        <v>0</v>
      </c>
      <c r="T125" s="169"/>
      <c r="U125" s="166"/>
    </row>
    <row r="126" spans="1:21" ht="15" customHeight="1">
      <c r="A126" s="196"/>
      <c r="B126" s="199"/>
      <c r="C126" s="161" t="s">
        <v>130</v>
      </c>
      <c r="D126" s="55"/>
      <c r="E126" s="56">
        <f>IF(D126="","",VLOOKUP(B123,'参照資料'!$A$5:$E$31,3,FALSE))</f>
      </c>
      <c r="F126" s="57">
        <f>IF(D126="","",VLOOKUP(B123,'参照資料'!$A$5:$E$31,2,FALSE)/100)</f>
      </c>
      <c r="G126" s="57">
        <f>IF(D126="","",VLOOKUP(B123,'参照資料'!$A$5:$E$31,4,FALSE)/100)</f>
      </c>
      <c r="H126" s="58">
        <f t="shared" si="18"/>
      </c>
      <c r="I126" s="163"/>
      <c r="J126" s="59">
        <f>IF(D126="","",VLOOKUP(B123,'参照資料'!$A$5:$E$31,5,FALSE)/100)</f>
      </c>
      <c r="K126" s="60">
        <f>IF(D126=0,0,I123*J126)</f>
        <v>0</v>
      </c>
      <c r="L126" s="61">
        <f t="shared" si="19"/>
      </c>
      <c r="M126" s="190"/>
      <c r="N126" s="193"/>
      <c r="O126" s="179"/>
      <c r="P126" s="182"/>
      <c r="Q126" s="70">
        <f>IF(D126="","",L126*P123)</f>
      </c>
      <c r="R126" s="185"/>
      <c r="S126" s="63">
        <f>IF(D126=0,0,Q126/R123)</f>
        <v>0</v>
      </c>
      <c r="T126" s="169"/>
      <c r="U126" s="166"/>
    </row>
    <row r="127" spans="1:21" ht="15" customHeight="1">
      <c r="A127" s="196"/>
      <c r="B127" s="199"/>
      <c r="C127" s="161" t="s">
        <v>128</v>
      </c>
      <c r="D127" s="55"/>
      <c r="E127" s="56">
        <f>IF(D127="","",VLOOKUP(B123,'参照資料'!$A$5:$E$31,3,FALSE))</f>
      </c>
      <c r="F127" s="57">
        <f>IF(D127="","",VLOOKUP(B123,'参照資料'!$A$5:$E$31,2,FALSE)/100)</f>
      </c>
      <c r="G127" s="57">
        <f>IF(D127="","",VLOOKUP(B123,'参照資料'!$A$5:$E$31,4,FALSE)/100)</f>
      </c>
      <c r="H127" s="58">
        <f t="shared" si="18"/>
      </c>
      <c r="I127" s="163"/>
      <c r="J127" s="59">
        <f>IF(D127="","",VLOOKUP(B123,'参照資料'!$A$5:$E$31,5,FALSE)/100)</f>
      </c>
      <c r="K127" s="60">
        <f>IF(D127=0,0,I123*J127)</f>
        <v>0</v>
      </c>
      <c r="L127" s="61">
        <f t="shared" si="19"/>
      </c>
      <c r="M127" s="190"/>
      <c r="N127" s="193"/>
      <c r="O127" s="179"/>
      <c r="P127" s="182"/>
      <c r="Q127" s="70">
        <f>IF(D127="","",L127*P123)</f>
      </c>
      <c r="R127" s="185"/>
      <c r="S127" s="63">
        <f>IF(D127=0,0,Q127/R123)</f>
        <v>0</v>
      </c>
      <c r="T127" s="169"/>
      <c r="U127" s="166"/>
    </row>
    <row r="128" spans="1:21" ht="15" customHeight="1">
      <c r="A128" s="196"/>
      <c r="B128" s="199"/>
      <c r="C128" s="161" t="s">
        <v>129</v>
      </c>
      <c r="D128" s="55"/>
      <c r="E128" s="56">
        <f>IF(D128="","",VLOOKUP(B123,'参照資料'!$A$5:$E$31,3,FALSE))</f>
      </c>
      <c r="F128" s="57">
        <f>IF(D128="","",VLOOKUP(B123,'参照資料'!$A$5:$E$31,2,FALSE)/100)</f>
      </c>
      <c r="G128" s="57">
        <f>IF(D128="","",VLOOKUP(B123,'参照資料'!$A$5:$E$31,4,FALSE)/100)</f>
      </c>
      <c r="H128" s="58">
        <f t="shared" si="18"/>
      </c>
      <c r="I128" s="163"/>
      <c r="J128" s="59">
        <f>IF(D128="","",VLOOKUP(B123,'参照資料'!$A$5:$E$31,5,FALSE)/100)</f>
      </c>
      <c r="K128" s="60">
        <f>IF(D128=0,0,I123*J128)</f>
        <v>0</v>
      </c>
      <c r="L128" s="61">
        <f t="shared" si="19"/>
      </c>
      <c r="M128" s="190"/>
      <c r="N128" s="193"/>
      <c r="O128" s="179"/>
      <c r="P128" s="182"/>
      <c r="Q128" s="70">
        <f>IF(D128="","",L128*P123)</f>
      </c>
      <c r="R128" s="185"/>
      <c r="S128" s="63">
        <f>IF(D128=0,0,Q128/R123)</f>
        <v>0</v>
      </c>
      <c r="T128" s="169"/>
      <c r="U128" s="166"/>
    </row>
    <row r="129" spans="1:21" ht="15" customHeight="1">
      <c r="A129" s="196"/>
      <c r="B129" s="199"/>
      <c r="C129" s="162" t="s">
        <v>52</v>
      </c>
      <c r="D129" s="93"/>
      <c r="E129" s="94">
        <f>IF(D129="","",VLOOKUP(B123,'参照資料'!$A$5:$E$31,3,FALSE))</f>
      </c>
      <c r="F129" s="95">
        <f>IF(D129="","",VLOOKUP(B123,'参照資料'!$A$5:$E$31,2,FALSE)/100)</f>
      </c>
      <c r="G129" s="95">
        <f>IF(D129="","",VLOOKUP(B123,'参照資料'!$A$5:$E$31,4,FALSE)/100)</f>
      </c>
      <c r="H129" s="96">
        <f t="shared" si="18"/>
      </c>
      <c r="I129" s="163"/>
      <c r="J129" s="98">
        <f>IF(D129="","",VLOOKUP(B123,'参照資料'!$A$5:$E$31,5,FALSE)/100)</f>
      </c>
      <c r="K129" s="99">
        <f>IF(D129=0,0,I123*J129)</f>
        <v>0</v>
      </c>
      <c r="L129" s="100">
        <f t="shared" si="19"/>
      </c>
      <c r="M129" s="190"/>
      <c r="N129" s="193"/>
      <c r="O129" s="179"/>
      <c r="P129" s="182"/>
      <c r="Q129" s="101">
        <f>IF(D129="","",L129*P123)</f>
      </c>
      <c r="R129" s="185"/>
      <c r="S129" s="102">
        <f>IF(D129=0,0,Q129/R123)</f>
        <v>0</v>
      </c>
      <c r="T129" s="169"/>
      <c r="U129" s="166"/>
    </row>
    <row r="130" spans="1:21" ht="15" customHeight="1">
      <c r="A130" s="196"/>
      <c r="B130" s="199"/>
      <c r="C130" s="161" t="s">
        <v>33</v>
      </c>
      <c r="D130" s="55"/>
      <c r="E130" s="56">
        <f>IF(D130="","",VLOOKUP(B123,'参照資料'!$A$5:$E$31,3,FALSE))</f>
      </c>
      <c r="F130" s="57">
        <f>IF(D130="","",VLOOKUP(B123,'参照資料'!$A$5:$E$31,2,FALSE)/100)</f>
      </c>
      <c r="G130" s="57">
        <f>IF(D130="","",VLOOKUP(B123,'参照資料'!$A$5:$E$31,4,FALSE)/100)</f>
      </c>
      <c r="H130" s="97">
        <f t="shared" si="18"/>
      </c>
      <c r="I130" s="163"/>
      <c r="J130" s="59">
        <f>IF(D130="","",VLOOKUP(B123,'参照資料'!$A$5:$E$31,5,FALSE)/100)</f>
      </c>
      <c r="K130" s="60">
        <f>IF(D130=0,0,I123*J130)</f>
        <v>0</v>
      </c>
      <c r="L130" s="61">
        <f t="shared" si="19"/>
      </c>
      <c r="M130" s="190"/>
      <c r="N130" s="193"/>
      <c r="O130" s="179"/>
      <c r="P130" s="182"/>
      <c r="Q130" s="70">
        <f>IF(D130="","",L130*P123)</f>
      </c>
      <c r="R130" s="185"/>
      <c r="S130" s="63">
        <f>IF(D130=0,0,Q130/R123)</f>
        <v>0</v>
      </c>
      <c r="T130" s="169"/>
      <c r="U130" s="166"/>
    </row>
    <row r="131" spans="1:21" ht="15" customHeight="1">
      <c r="A131" s="196"/>
      <c r="B131" s="199"/>
      <c r="C131" s="161" t="s">
        <v>34</v>
      </c>
      <c r="D131" s="55"/>
      <c r="E131" s="56">
        <f>IF(D131="","",VLOOKUP(B123,'参照資料'!$A$5:$E$31,3,FALSE))</f>
      </c>
      <c r="F131" s="57">
        <f>IF(D131="","",VLOOKUP(B123,'参照資料'!$A$5:$E$31,2,FALSE)/100)</f>
      </c>
      <c r="G131" s="57">
        <f>IF(D131="","",VLOOKUP(B123,'参照資料'!$A$5:$E$31,4,FALSE)/100)</f>
      </c>
      <c r="H131" s="97">
        <f t="shared" si="18"/>
      </c>
      <c r="I131" s="163"/>
      <c r="J131" s="59">
        <f>IF(D131="","",VLOOKUP(B123,'参照資料'!$A$5:$E$31,5,FALSE)/100)</f>
      </c>
      <c r="K131" s="60">
        <f>IF(D131=0,0,I123*J131)</f>
        <v>0</v>
      </c>
      <c r="L131" s="61">
        <f t="shared" si="19"/>
      </c>
      <c r="M131" s="190"/>
      <c r="N131" s="193"/>
      <c r="O131" s="179"/>
      <c r="P131" s="182"/>
      <c r="Q131" s="70">
        <f>IF(D131="","",L131*P123)</f>
      </c>
      <c r="R131" s="185"/>
      <c r="S131" s="63">
        <f>IF(D131=0,0,Q131/R123)</f>
        <v>0</v>
      </c>
      <c r="T131" s="169"/>
      <c r="U131" s="166"/>
    </row>
    <row r="132" spans="1:21" ht="15" customHeight="1">
      <c r="A132" s="196"/>
      <c r="B132" s="199"/>
      <c r="C132" s="161" t="s">
        <v>176</v>
      </c>
      <c r="D132" s="55"/>
      <c r="E132" s="56">
        <f>IF(D132="","",VLOOKUP(B123,'参照資料'!$A$5:$E$31,3,FALSE))</f>
      </c>
      <c r="F132" s="57">
        <f>IF(D132="","",VLOOKUP(B123,'参照資料'!$A$5:$E$31,2,FALSE)/100)</f>
      </c>
      <c r="G132" s="57">
        <f>IF(D132="","",VLOOKUP(B123,'参照資料'!$A$5:$E$31,4,FALSE)/100)</f>
      </c>
      <c r="H132" s="58">
        <f t="shared" si="18"/>
      </c>
      <c r="I132" s="163"/>
      <c r="J132" s="59">
        <f>IF(D132="","",VLOOKUP(B123,'参照資料'!$A$5:$E$31,5,FALSE)/100)</f>
      </c>
      <c r="K132" s="60">
        <f>IF(D132=0,0,I123*J132)</f>
        <v>0</v>
      </c>
      <c r="L132" s="61">
        <f t="shared" si="19"/>
      </c>
      <c r="M132" s="190"/>
      <c r="N132" s="193"/>
      <c r="O132" s="179"/>
      <c r="P132" s="182"/>
      <c r="Q132" s="70">
        <f>IF(D132="","",L132*P123)</f>
      </c>
      <c r="R132" s="185"/>
      <c r="S132" s="63">
        <f>IF(D132=0,0,Q132/R123)</f>
        <v>0</v>
      </c>
      <c r="T132" s="169"/>
      <c r="U132" s="166"/>
    </row>
    <row r="133" spans="1:21" ht="15" customHeight="1">
      <c r="A133" s="196"/>
      <c r="B133" s="199"/>
      <c r="C133" s="161" t="s">
        <v>177</v>
      </c>
      <c r="D133" s="55"/>
      <c r="E133" s="56">
        <f>IF(D133="","",VLOOKUP(B123,'参照資料'!$A$5:$E$31,3,FALSE))</f>
      </c>
      <c r="F133" s="57">
        <f>IF(D133="","",VLOOKUP(B123,'参照資料'!$A$5:$E$31,2,FALSE)/100)</f>
      </c>
      <c r="G133" s="57">
        <f>IF(D133="","",VLOOKUP(B123,'参照資料'!$A$5:$E$31,4,FALSE)/100)</f>
      </c>
      <c r="H133" s="58">
        <f t="shared" si="18"/>
      </c>
      <c r="I133" s="163"/>
      <c r="J133" s="59">
        <f>IF(D133="","",VLOOKUP(B123,'参照資料'!$A$5:$E$31,5,FALSE)/100)</f>
      </c>
      <c r="K133" s="60">
        <f>IF(D133=0,0,I123*J133)</f>
        <v>0</v>
      </c>
      <c r="L133" s="61">
        <f t="shared" si="19"/>
      </c>
      <c r="M133" s="190"/>
      <c r="N133" s="193"/>
      <c r="O133" s="179"/>
      <c r="P133" s="182"/>
      <c r="Q133" s="70">
        <f>IF(D133="","",L133*P123)</f>
      </c>
      <c r="R133" s="185"/>
      <c r="S133" s="63">
        <f>IF(D133=0,0,Q133/R123)</f>
        <v>0</v>
      </c>
      <c r="T133" s="169"/>
      <c r="U133" s="166"/>
    </row>
    <row r="134" spans="1:21" ht="15" customHeight="1">
      <c r="A134" s="196"/>
      <c r="B134" s="199"/>
      <c r="C134" s="161" t="s">
        <v>178</v>
      </c>
      <c r="D134" s="55"/>
      <c r="E134" s="56">
        <f>IF(D134="","",VLOOKUP(B123,'参照資料'!$A$5:$E$31,3,FALSE))</f>
      </c>
      <c r="F134" s="57">
        <f>IF(D134="","",VLOOKUP(B123,'参照資料'!$A$5:$E$31,2,FALSE)/100)</f>
      </c>
      <c r="G134" s="57">
        <f>IF(D134="","",VLOOKUP(B123,'参照資料'!$A$5:$E$31,4,FALSE)/100)</f>
      </c>
      <c r="H134" s="58">
        <f t="shared" si="18"/>
      </c>
      <c r="I134" s="163"/>
      <c r="J134" s="59">
        <f>IF(D134="","",VLOOKUP(B123,'参照資料'!$A$5:$E$31,5,FALSE)/100)</f>
      </c>
      <c r="K134" s="60">
        <f>IF(D134=0,0,I123*J134)</f>
        <v>0</v>
      </c>
      <c r="L134" s="61">
        <f t="shared" si="19"/>
      </c>
      <c r="M134" s="191"/>
      <c r="N134" s="194"/>
      <c r="O134" s="180"/>
      <c r="P134" s="183"/>
      <c r="Q134" s="71">
        <f>IF(D134="","",L134*P123)</f>
      </c>
      <c r="R134" s="186"/>
      <c r="S134" s="72">
        <f>IF(D134=0,0,Q134/R123)</f>
        <v>0</v>
      </c>
      <c r="T134" s="169"/>
      <c r="U134" s="167"/>
    </row>
    <row r="135" spans="1:21" ht="15" customHeight="1">
      <c r="A135" s="197"/>
      <c r="B135" s="64" t="s">
        <v>48</v>
      </c>
      <c r="C135" s="175">
        <f>D135*E135/10*F135*G135</f>
        <v>0</v>
      </c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7"/>
      <c r="S135" s="77">
        <f>SUM(S123:S134)</f>
        <v>0</v>
      </c>
      <c r="T135" s="78"/>
      <c r="U135" s="79">
        <f>IF(B123="","",T123/S135)</f>
      </c>
    </row>
    <row r="136" spans="1:21" ht="15" customHeight="1">
      <c r="A136" s="195"/>
      <c r="B136" s="198"/>
      <c r="C136" s="161" t="s">
        <v>133</v>
      </c>
      <c r="D136" s="55"/>
      <c r="E136" s="56">
        <f>IF(D136="","",VLOOKUP(B136,'参照資料'!$A$5:$E$31,3,FALSE))</f>
      </c>
      <c r="F136" s="57">
        <f>IF(D136="","",VLOOKUP(B136,'参照資料'!$A$5:$E$31,2,FALSE)/100)</f>
      </c>
      <c r="G136" s="57">
        <f>IF(D136="","",VLOOKUP(B136,'参照資料'!$A$5:$E$31,4,FALSE)/100)</f>
      </c>
      <c r="H136" s="58">
        <f aca="true" t="shared" si="20" ref="H136:H147">IF(D136="","",D136*E136/10*F136*G136)</f>
      </c>
      <c r="I136" s="168">
        <v>8</v>
      </c>
      <c r="J136" s="59">
        <f>IF(D136="","",VLOOKUP(B136,'参照資料'!$A$5:$E$31,5,FALSE)/100)</f>
      </c>
      <c r="K136" s="60">
        <f>IF(D136=0,0,I136*J136)</f>
        <v>0</v>
      </c>
      <c r="L136" s="61">
        <f aca="true" t="shared" si="21" ref="L136:L147">IF(D136="","",H136*K136)</f>
      </c>
      <c r="M136" s="189"/>
      <c r="N136" s="192"/>
      <c r="O136" s="178">
        <f>IF(B136="","",INDEX(稼働日数,$AK$5+1,M136-1)/100)</f>
      </c>
      <c r="P136" s="181">
        <f>IF(B136="","",N136*O136)</f>
      </c>
      <c r="Q136" s="70">
        <f>IF(D136="","",L136*P136)</f>
      </c>
      <c r="R136" s="184"/>
      <c r="S136" s="63">
        <f>IF(D136=0,0,Q136/R136)</f>
        <v>0</v>
      </c>
      <c r="T136" s="164"/>
      <c r="U136" s="165"/>
    </row>
    <row r="137" spans="1:21" ht="15" customHeight="1">
      <c r="A137" s="196"/>
      <c r="B137" s="199"/>
      <c r="C137" s="161" t="s">
        <v>132</v>
      </c>
      <c r="D137" s="55"/>
      <c r="E137" s="56">
        <f>IF(D137="","",VLOOKUP(B136,'参照資料'!$A$5:$E$31,3,FALSE))</f>
      </c>
      <c r="F137" s="57">
        <f>IF(D137="","",VLOOKUP(B136,'参照資料'!$A$5:$E$31,2,FALSE)/100)</f>
      </c>
      <c r="G137" s="57">
        <f>IF(D137="","",VLOOKUP(B136,'参照資料'!$A$5:$E$31,4,FALSE)/100)</f>
      </c>
      <c r="H137" s="58">
        <f t="shared" si="20"/>
      </c>
      <c r="I137" s="163"/>
      <c r="J137" s="59">
        <f>IF(D137="","",VLOOKUP(B136,'参照資料'!$A$5:$E$31,5,FALSE)/100)</f>
      </c>
      <c r="K137" s="60">
        <f>IF(D137=0,0,I136*J137)</f>
        <v>0</v>
      </c>
      <c r="L137" s="61">
        <f t="shared" si="21"/>
      </c>
      <c r="M137" s="190"/>
      <c r="N137" s="193"/>
      <c r="O137" s="179"/>
      <c r="P137" s="182"/>
      <c r="Q137" s="70">
        <f>IF(D137="","",L137*P136)</f>
      </c>
      <c r="R137" s="185"/>
      <c r="S137" s="63">
        <f>IF(D137=0,0,Q137/R136)</f>
        <v>0</v>
      </c>
      <c r="T137" s="169"/>
      <c r="U137" s="166"/>
    </row>
    <row r="138" spans="1:21" ht="15" customHeight="1">
      <c r="A138" s="196"/>
      <c r="B138" s="199"/>
      <c r="C138" s="161" t="s">
        <v>131</v>
      </c>
      <c r="D138" s="55"/>
      <c r="E138" s="56">
        <f>IF(D138="","",VLOOKUP(B136,'参照資料'!$A$5:$E$31,3,FALSE))</f>
      </c>
      <c r="F138" s="57">
        <f>IF(D138="","",VLOOKUP(B136,'参照資料'!$A$5:$E$31,2,FALSE)/100)</f>
      </c>
      <c r="G138" s="57">
        <f>IF(D138="","",VLOOKUP(B136,'参照資料'!$A$5:$E$31,4,FALSE)/100)</f>
      </c>
      <c r="H138" s="58">
        <f t="shared" si="20"/>
      </c>
      <c r="I138" s="163"/>
      <c r="J138" s="59">
        <f>IF(D138="","",VLOOKUP(B136,'参照資料'!$A$5:$E$31,5,FALSE)/100)</f>
      </c>
      <c r="K138" s="60">
        <f>IF(D138=0,0,I136*J138)</f>
        <v>0</v>
      </c>
      <c r="L138" s="61">
        <f t="shared" si="21"/>
      </c>
      <c r="M138" s="190"/>
      <c r="N138" s="193"/>
      <c r="O138" s="179"/>
      <c r="P138" s="182"/>
      <c r="Q138" s="70">
        <f>IF(D138="","",L138*P136)</f>
      </c>
      <c r="R138" s="185"/>
      <c r="S138" s="63">
        <f>IF(D138=0,0,Q138/R136)</f>
        <v>0</v>
      </c>
      <c r="T138" s="169"/>
      <c r="U138" s="166"/>
    </row>
    <row r="139" spans="1:21" ht="15" customHeight="1">
      <c r="A139" s="196"/>
      <c r="B139" s="199"/>
      <c r="C139" s="161" t="s">
        <v>130</v>
      </c>
      <c r="D139" s="55"/>
      <c r="E139" s="56">
        <f>IF(D139="","",VLOOKUP(B136,'参照資料'!$A$5:$E$31,3,FALSE))</f>
      </c>
      <c r="F139" s="57">
        <f>IF(D139="","",VLOOKUP(B136,'参照資料'!$A$5:$E$31,2,FALSE)/100)</f>
      </c>
      <c r="G139" s="57">
        <f>IF(D139="","",VLOOKUP(B136,'参照資料'!$A$5:$E$31,4,FALSE)/100)</f>
      </c>
      <c r="H139" s="58">
        <f t="shared" si="20"/>
      </c>
      <c r="I139" s="163"/>
      <c r="J139" s="59">
        <f>IF(D139="","",VLOOKUP(B136,'参照資料'!$A$5:$E$31,5,FALSE)/100)</f>
      </c>
      <c r="K139" s="60">
        <f>IF(D139=0,0,I136*J139)</f>
        <v>0</v>
      </c>
      <c r="L139" s="61">
        <f t="shared" si="21"/>
      </c>
      <c r="M139" s="190"/>
      <c r="N139" s="193"/>
      <c r="O139" s="179"/>
      <c r="P139" s="182"/>
      <c r="Q139" s="70">
        <f>IF(D139="","",L139*P136)</f>
      </c>
      <c r="R139" s="185"/>
      <c r="S139" s="63">
        <f>IF(D139=0,0,Q139/R136)</f>
        <v>0</v>
      </c>
      <c r="T139" s="169"/>
      <c r="U139" s="166"/>
    </row>
    <row r="140" spans="1:21" ht="15" customHeight="1">
      <c r="A140" s="196"/>
      <c r="B140" s="199"/>
      <c r="C140" s="161" t="s">
        <v>128</v>
      </c>
      <c r="D140" s="55"/>
      <c r="E140" s="56">
        <f>IF(D140="","",VLOOKUP(B136,'参照資料'!$A$5:$E$31,3,FALSE))</f>
      </c>
      <c r="F140" s="57">
        <f>IF(D140="","",VLOOKUP(B136,'参照資料'!$A$5:$E$31,2,FALSE)/100)</f>
      </c>
      <c r="G140" s="57">
        <f>IF(D140="","",VLOOKUP(B136,'参照資料'!$A$5:$E$31,4,FALSE)/100)</f>
      </c>
      <c r="H140" s="58">
        <f t="shared" si="20"/>
      </c>
      <c r="I140" s="163"/>
      <c r="J140" s="59">
        <f>IF(D140="","",VLOOKUP(B136,'参照資料'!$A$5:$E$31,5,FALSE)/100)</f>
      </c>
      <c r="K140" s="60">
        <f>IF(D140=0,0,I136*J140)</f>
        <v>0</v>
      </c>
      <c r="L140" s="61">
        <f t="shared" si="21"/>
      </c>
      <c r="M140" s="190"/>
      <c r="N140" s="193"/>
      <c r="O140" s="179"/>
      <c r="P140" s="182"/>
      <c r="Q140" s="70">
        <f>IF(D140="","",L140*P136)</f>
      </c>
      <c r="R140" s="185"/>
      <c r="S140" s="63">
        <f>IF(D140=0,0,Q140/R136)</f>
        <v>0</v>
      </c>
      <c r="T140" s="169"/>
      <c r="U140" s="166"/>
    </row>
    <row r="141" spans="1:21" ht="15" customHeight="1">
      <c r="A141" s="196"/>
      <c r="B141" s="199"/>
      <c r="C141" s="161" t="s">
        <v>129</v>
      </c>
      <c r="D141" s="55"/>
      <c r="E141" s="56">
        <f>IF(D141="","",VLOOKUP(B136,'参照資料'!$A$5:$E$31,3,FALSE))</f>
      </c>
      <c r="F141" s="57">
        <f>IF(D141="","",VLOOKUP(B136,'参照資料'!$A$5:$E$31,2,FALSE)/100)</f>
      </c>
      <c r="G141" s="57">
        <f>IF(D141="","",VLOOKUP(B136,'参照資料'!$A$5:$E$31,4,FALSE)/100)</f>
      </c>
      <c r="H141" s="58">
        <f t="shared" si="20"/>
      </c>
      <c r="I141" s="163"/>
      <c r="J141" s="59">
        <f>IF(D141="","",VLOOKUP(B136,'参照資料'!$A$5:$E$31,5,FALSE)/100)</f>
      </c>
      <c r="K141" s="60">
        <f>IF(D141=0,0,I136*J141)</f>
        <v>0</v>
      </c>
      <c r="L141" s="61">
        <f t="shared" si="21"/>
      </c>
      <c r="M141" s="190"/>
      <c r="N141" s="193"/>
      <c r="O141" s="179"/>
      <c r="P141" s="182"/>
      <c r="Q141" s="70">
        <f>IF(D141="","",L141*P136)</f>
      </c>
      <c r="R141" s="185"/>
      <c r="S141" s="63">
        <f>IF(D141=0,0,Q141/R136)</f>
        <v>0</v>
      </c>
      <c r="T141" s="169"/>
      <c r="U141" s="166"/>
    </row>
    <row r="142" spans="1:21" ht="15" customHeight="1">
      <c r="A142" s="196"/>
      <c r="B142" s="199"/>
      <c r="C142" s="162" t="s">
        <v>52</v>
      </c>
      <c r="D142" s="93"/>
      <c r="E142" s="94">
        <f>IF(D142="","",VLOOKUP(B136,'参照資料'!$A$5:$E$31,3,FALSE))</f>
      </c>
      <c r="F142" s="95">
        <f>IF(D142="","",VLOOKUP(B136,'参照資料'!$A$5:$E$31,2,FALSE)/100)</f>
      </c>
      <c r="G142" s="95">
        <f>IF(D142="","",VLOOKUP(B136,'参照資料'!$A$5:$E$31,4,FALSE)/100)</f>
      </c>
      <c r="H142" s="96">
        <f t="shared" si="20"/>
      </c>
      <c r="I142" s="163"/>
      <c r="J142" s="98">
        <f>IF(D142="","",VLOOKUP(B136,'参照資料'!$A$5:$E$31,5,FALSE)/100)</f>
      </c>
      <c r="K142" s="99">
        <f>IF(D142=0,0,I136*J142)</f>
        <v>0</v>
      </c>
      <c r="L142" s="100">
        <f t="shared" si="21"/>
      </c>
      <c r="M142" s="190"/>
      <c r="N142" s="193"/>
      <c r="O142" s="179"/>
      <c r="P142" s="182"/>
      <c r="Q142" s="101">
        <f>IF(D142="","",L142*P136)</f>
      </c>
      <c r="R142" s="185"/>
      <c r="S142" s="102">
        <f>IF(D142=0,0,Q142/R136)</f>
        <v>0</v>
      </c>
      <c r="T142" s="169"/>
      <c r="U142" s="166"/>
    </row>
    <row r="143" spans="1:21" ht="15" customHeight="1">
      <c r="A143" s="196"/>
      <c r="B143" s="199"/>
      <c r="C143" s="161" t="s">
        <v>33</v>
      </c>
      <c r="D143" s="55"/>
      <c r="E143" s="56">
        <f>IF(D143="","",VLOOKUP(B136,'参照資料'!$A$5:$E$31,3,FALSE))</f>
      </c>
      <c r="F143" s="57">
        <f>IF(D143="","",VLOOKUP(B136,'参照資料'!$A$5:$E$31,2,FALSE)/100)</f>
      </c>
      <c r="G143" s="57">
        <f>IF(D143="","",VLOOKUP(B136,'参照資料'!$A$5:$E$31,4,FALSE)/100)</f>
      </c>
      <c r="H143" s="97">
        <f t="shared" si="20"/>
      </c>
      <c r="I143" s="163"/>
      <c r="J143" s="59">
        <f>IF(D143="","",VLOOKUP(B136,'参照資料'!$A$5:$E$31,5,FALSE)/100)</f>
      </c>
      <c r="K143" s="60">
        <f>IF(D143=0,0,I136*J143)</f>
        <v>0</v>
      </c>
      <c r="L143" s="61">
        <f t="shared" si="21"/>
      </c>
      <c r="M143" s="190"/>
      <c r="N143" s="193"/>
      <c r="O143" s="179"/>
      <c r="P143" s="182"/>
      <c r="Q143" s="70">
        <f>IF(D143="","",L143*P136)</f>
      </c>
      <c r="R143" s="185"/>
      <c r="S143" s="63">
        <f>IF(D143=0,0,Q143/R136)</f>
        <v>0</v>
      </c>
      <c r="T143" s="169"/>
      <c r="U143" s="166"/>
    </row>
    <row r="144" spans="1:21" ht="15" customHeight="1">
      <c r="A144" s="196"/>
      <c r="B144" s="199"/>
      <c r="C144" s="161" t="s">
        <v>34</v>
      </c>
      <c r="D144" s="55"/>
      <c r="E144" s="56">
        <f>IF(D144="","",VLOOKUP(B136,'参照資料'!$A$5:$E$31,3,FALSE))</f>
      </c>
      <c r="F144" s="57">
        <f>IF(D144="","",VLOOKUP(B136,'参照資料'!$A$5:$E$31,2,FALSE)/100)</f>
      </c>
      <c r="G144" s="57">
        <f>IF(D144="","",VLOOKUP(B136,'参照資料'!$A$5:$E$31,4,FALSE)/100)</f>
      </c>
      <c r="H144" s="97">
        <f t="shared" si="20"/>
      </c>
      <c r="I144" s="163"/>
      <c r="J144" s="59">
        <f>IF(D144="","",VLOOKUP(B136,'参照資料'!$A$5:$E$31,5,FALSE)/100)</f>
      </c>
      <c r="K144" s="60">
        <f>IF(D144=0,0,I136*J144)</f>
        <v>0</v>
      </c>
      <c r="L144" s="61">
        <f t="shared" si="21"/>
      </c>
      <c r="M144" s="190"/>
      <c r="N144" s="193"/>
      <c r="O144" s="179"/>
      <c r="P144" s="182"/>
      <c r="Q144" s="70">
        <f>IF(D144="","",L144*P136)</f>
      </c>
      <c r="R144" s="185"/>
      <c r="S144" s="63">
        <f>IF(D144=0,0,Q144/R136)</f>
        <v>0</v>
      </c>
      <c r="T144" s="169"/>
      <c r="U144" s="166"/>
    </row>
    <row r="145" spans="1:21" ht="15" customHeight="1">
      <c r="A145" s="196"/>
      <c r="B145" s="199"/>
      <c r="C145" s="161" t="s">
        <v>176</v>
      </c>
      <c r="D145" s="55"/>
      <c r="E145" s="56">
        <f>IF(D145="","",VLOOKUP(B136,'参照資料'!$A$5:$E$31,3,FALSE))</f>
      </c>
      <c r="F145" s="57">
        <f>IF(D145="","",VLOOKUP(B136,'参照資料'!$A$5:$E$31,2,FALSE)/100)</f>
      </c>
      <c r="G145" s="57">
        <f>IF(D145="","",VLOOKUP(B136,'参照資料'!$A$5:$E$31,4,FALSE)/100)</f>
      </c>
      <c r="H145" s="58">
        <f t="shared" si="20"/>
      </c>
      <c r="I145" s="163"/>
      <c r="J145" s="59">
        <f>IF(D145="","",VLOOKUP(B136,'参照資料'!$A$5:$E$31,5,FALSE)/100)</f>
      </c>
      <c r="K145" s="60">
        <f>IF(D145=0,0,I136*J145)</f>
        <v>0</v>
      </c>
      <c r="L145" s="61">
        <f t="shared" si="21"/>
      </c>
      <c r="M145" s="190"/>
      <c r="N145" s="193"/>
      <c r="O145" s="179"/>
      <c r="P145" s="182"/>
      <c r="Q145" s="70">
        <f>IF(D145="","",L145*P136)</f>
      </c>
      <c r="R145" s="185"/>
      <c r="S145" s="63">
        <f>IF(D145=0,0,Q145/R136)</f>
        <v>0</v>
      </c>
      <c r="T145" s="169"/>
      <c r="U145" s="166"/>
    </row>
    <row r="146" spans="1:21" ht="15" customHeight="1">
      <c r="A146" s="196"/>
      <c r="B146" s="199"/>
      <c r="C146" s="161" t="s">
        <v>177</v>
      </c>
      <c r="D146" s="55"/>
      <c r="E146" s="56">
        <f>IF(D146="","",VLOOKUP(B136,'参照資料'!$A$5:$E$31,3,FALSE))</f>
      </c>
      <c r="F146" s="57">
        <f>IF(D146="","",VLOOKUP(B136,'参照資料'!$A$5:$E$31,2,FALSE)/100)</f>
      </c>
      <c r="G146" s="57">
        <f>IF(D146="","",VLOOKUP(B136,'参照資料'!$A$5:$E$31,4,FALSE)/100)</f>
      </c>
      <c r="H146" s="58">
        <f t="shared" si="20"/>
      </c>
      <c r="I146" s="163"/>
      <c r="J146" s="59">
        <f>IF(D146="","",VLOOKUP(B136,'参照資料'!$A$5:$E$31,5,FALSE)/100)</f>
      </c>
      <c r="K146" s="60">
        <f>IF(D146=0,0,I136*J146)</f>
        <v>0</v>
      </c>
      <c r="L146" s="61">
        <f t="shared" si="21"/>
      </c>
      <c r="M146" s="190"/>
      <c r="N146" s="193"/>
      <c r="O146" s="179"/>
      <c r="P146" s="182"/>
      <c r="Q146" s="70">
        <f>IF(D146="","",L146*P136)</f>
      </c>
      <c r="R146" s="185"/>
      <c r="S146" s="63">
        <f>IF(D146=0,0,Q146/R136)</f>
        <v>0</v>
      </c>
      <c r="T146" s="169"/>
      <c r="U146" s="166"/>
    </row>
    <row r="147" spans="1:21" ht="15" customHeight="1">
      <c r="A147" s="196"/>
      <c r="B147" s="199"/>
      <c r="C147" s="161" t="s">
        <v>178</v>
      </c>
      <c r="D147" s="55"/>
      <c r="E147" s="56">
        <f>IF(D147="","",VLOOKUP(B136,'参照資料'!$A$5:$E$31,3,FALSE))</f>
      </c>
      <c r="F147" s="57">
        <f>IF(D147="","",VLOOKUP(B136,'参照資料'!$A$5:$E$31,2,FALSE)/100)</f>
      </c>
      <c r="G147" s="57">
        <f>IF(D147="","",VLOOKUP(B136,'参照資料'!$A$5:$E$31,4,FALSE)/100)</f>
      </c>
      <c r="H147" s="58">
        <f t="shared" si="20"/>
      </c>
      <c r="I147" s="163"/>
      <c r="J147" s="59">
        <f>IF(D147="","",VLOOKUP(B136,'参照資料'!$A$5:$E$31,5,FALSE)/100)</f>
      </c>
      <c r="K147" s="60">
        <f>IF(D147=0,0,I136*J147)</f>
        <v>0</v>
      </c>
      <c r="L147" s="61">
        <f t="shared" si="21"/>
      </c>
      <c r="M147" s="191"/>
      <c r="N147" s="194"/>
      <c r="O147" s="180"/>
      <c r="P147" s="183"/>
      <c r="Q147" s="71">
        <f>IF(D147="","",L147*P136)</f>
      </c>
      <c r="R147" s="186"/>
      <c r="S147" s="72">
        <f>IF(D147=0,0,Q147/R136)</f>
        <v>0</v>
      </c>
      <c r="T147" s="169"/>
      <c r="U147" s="167"/>
    </row>
    <row r="148" spans="1:21" ht="15" customHeight="1">
      <c r="A148" s="197"/>
      <c r="B148" s="64" t="s">
        <v>48</v>
      </c>
      <c r="C148" s="175">
        <f>D148*E148/10*F148*G148</f>
        <v>0</v>
      </c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7"/>
      <c r="S148" s="77">
        <f>SUM(S136:S147)</f>
        <v>0</v>
      </c>
      <c r="T148" s="78"/>
      <c r="U148" s="79">
        <f>IF(B136="","",T136/S148)</f>
      </c>
    </row>
    <row r="149" spans="1:21" ht="15" customHeight="1">
      <c r="A149" s="195"/>
      <c r="B149" s="198"/>
      <c r="C149" s="161" t="s">
        <v>133</v>
      </c>
      <c r="D149" s="55"/>
      <c r="E149" s="56">
        <f>IF(D149="","",VLOOKUP(B149,'参照資料'!$A$5:$E$31,3,FALSE))</f>
      </c>
      <c r="F149" s="57">
        <f>IF(D149="","",VLOOKUP(B149,'参照資料'!$A$5:$E$31,2,FALSE)/100)</f>
      </c>
      <c r="G149" s="57">
        <f>IF(D149="","",VLOOKUP(B149,'参照資料'!$A$5:$E$31,4,FALSE)/100)</f>
      </c>
      <c r="H149" s="58">
        <f aca="true" t="shared" si="22" ref="H149:H160">IF(D149="","",D149*E149/10*F149*G149)</f>
      </c>
      <c r="I149" s="168">
        <v>8</v>
      </c>
      <c r="J149" s="59">
        <f>IF(D149="","",VLOOKUP(B149,'参照資料'!$A$5:$E$31,5,FALSE)/100)</f>
      </c>
      <c r="K149" s="60">
        <f>IF(D149=0,0,I149*J149)</f>
        <v>0</v>
      </c>
      <c r="L149" s="61">
        <f aca="true" t="shared" si="23" ref="L149:L160">IF(D149="","",H149*K149)</f>
      </c>
      <c r="M149" s="189"/>
      <c r="N149" s="192"/>
      <c r="O149" s="178">
        <f>IF(B149="","",INDEX(稼働日数,$AK$5+1,M149-1)/100)</f>
      </c>
      <c r="P149" s="181">
        <f>IF(B149="","",N149*O149)</f>
      </c>
      <c r="Q149" s="70">
        <f>IF(D149="","",L149*P149)</f>
      </c>
      <c r="R149" s="184"/>
      <c r="S149" s="63">
        <f>IF(D149=0,0,Q149/R149)</f>
        <v>0</v>
      </c>
      <c r="T149" s="164"/>
      <c r="U149" s="165"/>
    </row>
    <row r="150" spans="1:21" ht="15" customHeight="1">
      <c r="A150" s="196"/>
      <c r="B150" s="199"/>
      <c r="C150" s="161" t="s">
        <v>132</v>
      </c>
      <c r="D150" s="55"/>
      <c r="E150" s="56">
        <f>IF(D150="","",VLOOKUP(B149,'参照資料'!$A$5:$E$31,3,FALSE))</f>
      </c>
      <c r="F150" s="57">
        <f>IF(D150="","",VLOOKUP(B149,'参照資料'!$A$5:$E$31,2,FALSE)/100)</f>
      </c>
      <c r="G150" s="57">
        <f>IF(D150="","",VLOOKUP(B149,'参照資料'!$A$5:$E$31,4,FALSE)/100)</f>
      </c>
      <c r="H150" s="58">
        <f t="shared" si="22"/>
      </c>
      <c r="I150" s="163"/>
      <c r="J150" s="59">
        <f>IF(D150="","",VLOOKUP(B149,'参照資料'!$A$5:$E$31,5,FALSE)/100)</f>
      </c>
      <c r="K150" s="60">
        <f>IF(D150=0,0,I149*J150)</f>
        <v>0</v>
      </c>
      <c r="L150" s="61">
        <f t="shared" si="23"/>
      </c>
      <c r="M150" s="190"/>
      <c r="N150" s="193"/>
      <c r="O150" s="179"/>
      <c r="P150" s="182"/>
      <c r="Q150" s="70">
        <f>IF(D150="","",L150*P149)</f>
      </c>
      <c r="R150" s="185"/>
      <c r="S150" s="63">
        <f>IF(D150=0,0,Q150/R149)</f>
        <v>0</v>
      </c>
      <c r="T150" s="169"/>
      <c r="U150" s="166"/>
    </row>
    <row r="151" spans="1:21" ht="15" customHeight="1">
      <c r="A151" s="196"/>
      <c r="B151" s="199"/>
      <c r="C151" s="161" t="s">
        <v>131</v>
      </c>
      <c r="D151" s="55"/>
      <c r="E151" s="56">
        <f>IF(D151="","",VLOOKUP(B149,'参照資料'!$A$5:$E$31,3,FALSE))</f>
      </c>
      <c r="F151" s="57">
        <f>IF(D151="","",VLOOKUP(B149,'参照資料'!$A$5:$E$31,2,FALSE)/100)</f>
      </c>
      <c r="G151" s="57">
        <f>IF(D151="","",VLOOKUP(B149,'参照資料'!$A$5:$E$31,4,FALSE)/100)</f>
      </c>
      <c r="H151" s="58">
        <f t="shared" si="22"/>
      </c>
      <c r="I151" s="163"/>
      <c r="J151" s="59">
        <f>IF(D151="","",VLOOKUP(B149,'参照資料'!$A$5:$E$31,5,FALSE)/100)</f>
      </c>
      <c r="K151" s="60">
        <f>IF(D151=0,0,I149*J151)</f>
        <v>0</v>
      </c>
      <c r="L151" s="61">
        <f t="shared" si="23"/>
      </c>
      <c r="M151" s="190"/>
      <c r="N151" s="193"/>
      <c r="O151" s="179"/>
      <c r="P151" s="182"/>
      <c r="Q151" s="70">
        <f>IF(D151="","",L151*P149)</f>
      </c>
      <c r="R151" s="185"/>
      <c r="S151" s="63">
        <f>IF(D151=0,0,Q151/R149)</f>
        <v>0</v>
      </c>
      <c r="T151" s="169"/>
      <c r="U151" s="166"/>
    </row>
    <row r="152" spans="1:21" ht="15" customHeight="1">
      <c r="A152" s="196"/>
      <c r="B152" s="199"/>
      <c r="C152" s="161" t="s">
        <v>130</v>
      </c>
      <c r="D152" s="55"/>
      <c r="E152" s="56">
        <f>IF(D152="","",VLOOKUP(B149,'参照資料'!$A$5:$E$31,3,FALSE))</f>
      </c>
      <c r="F152" s="57">
        <f>IF(D152="","",VLOOKUP(B149,'参照資料'!$A$5:$E$31,2,FALSE)/100)</f>
      </c>
      <c r="G152" s="57">
        <f>IF(D152="","",VLOOKUP(B149,'参照資料'!$A$5:$E$31,4,FALSE)/100)</f>
      </c>
      <c r="H152" s="58">
        <f t="shared" si="22"/>
      </c>
      <c r="I152" s="163"/>
      <c r="J152" s="59">
        <f>IF(D152="","",VLOOKUP(B149,'参照資料'!$A$5:$E$31,5,FALSE)/100)</f>
      </c>
      <c r="K152" s="60">
        <f>IF(D152=0,0,I149*J152)</f>
        <v>0</v>
      </c>
      <c r="L152" s="61">
        <f t="shared" si="23"/>
      </c>
      <c r="M152" s="190"/>
      <c r="N152" s="193"/>
      <c r="O152" s="179"/>
      <c r="P152" s="182"/>
      <c r="Q152" s="70">
        <f>IF(D152="","",L152*P149)</f>
      </c>
      <c r="R152" s="185"/>
      <c r="S152" s="63">
        <f>IF(D152=0,0,Q152/R149)</f>
        <v>0</v>
      </c>
      <c r="T152" s="169"/>
      <c r="U152" s="166"/>
    </row>
    <row r="153" spans="1:21" ht="15" customHeight="1">
      <c r="A153" s="196"/>
      <c r="B153" s="199"/>
      <c r="C153" s="161" t="s">
        <v>128</v>
      </c>
      <c r="D153" s="55"/>
      <c r="E153" s="56">
        <f>IF(D153="","",VLOOKUP(B149,'参照資料'!$A$5:$E$31,3,FALSE))</f>
      </c>
      <c r="F153" s="57">
        <f>IF(D153="","",VLOOKUP(B149,'参照資料'!$A$5:$E$31,2,FALSE)/100)</f>
      </c>
      <c r="G153" s="57">
        <f>IF(D153="","",VLOOKUP(B149,'参照資料'!$A$5:$E$31,4,FALSE)/100)</f>
      </c>
      <c r="H153" s="58">
        <f t="shared" si="22"/>
      </c>
      <c r="I153" s="163"/>
      <c r="J153" s="59">
        <f>IF(D153="","",VLOOKUP(B149,'参照資料'!$A$5:$E$31,5,FALSE)/100)</f>
      </c>
      <c r="K153" s="60">
        <f>IF(D153=0,0,I149*J153)</f>
        <v>0</v>
      </c>
      <c r="L153" s="61">
        <f t="shared" si="23"/>
      </c>
      <c r="M153" s="190"/>
      <c r="N153" s="193"/>
      <c r="O153" s="179"/>
      <c r="P153" s="182"/>
      <c r="Q153" s="70">
        <f>IF(D153="","",L153*P149)</f>
      </c>
      <c r="R153" s="185"/>
      <c r="S153" s="63">
        <f>IF(D153=0,0,Q153/R149)</f>
        <v>0</v>
      </c>
      <c r="T153" s="169"/>
      <c r="U153" s="166"/>
    </row>
    <row r="154" spans="1:21" ht="15" customHeight="1">
      <c r="A154" s="196"/>
      <c r="B154" s="199"/>
      <c r="C154" s="161" t="s">
        <v>129</v>
      </c>
      <c r="D154" s="55"/>
      <c r="E154" s="56">
        <f>IF(D154="","",VLOOKUP(B149,'参照資料'!$A$5:$E$31,3,FALSE))</f>
      </c>
      <c r="F154" s="57">
        <f>IF(D154="","",VLOOKUP(B149,'参照資料'!$A$5:$E$31,2,FALSE)/100)</f>
      </c>
      <c r="G154" s="57">
        <f>IF(D154="","",VLOOKUP(B149,'参照資料'!$A$5:$E$31,4,FALSE)/100)</f>
      </c>
      <c r="H154" s="58">
        <f t="shared" si="22"/>
      </c>
      <c r="I154" s="163"/>
      <c r="J154" s="59">
        <f>IF(D154="","",VLOOKUP(B149,'参照資料'!$A$5:$E$31,5,FALSE)/100)</f>
      </c>
      <c r="K154" s="60">
        <f>IF(D154=0,0,I149*J154)</f>
        <v>0</v>
      </c>
      <c r="L154" s="61">
        <f t="shared" si="23"/>
      </c>
      <c r="M154" s="190"/>
      <c r="N154" s="193"/>
      <c r="O154" s="179"/>
      <c r="P154" s="182"/>
      <c r="Q154" s="70">
        <f>IF(D154="","",L154*P149)</f>
      </c>
      <c r="R154" s="185"/>
      <c r="S154" s="63">
        <f>IF(D154=0,0,Q154/R149)</f>
        <v>0</v>
      </c>
      <c r="T154" s="169"/>
      <c r="U154" s="166"/>
    </row>
    <row r="155" spans="1:21" ht="15" customHeight="1">
      <c r="A155" s="196"/>
      <c r="B155" s="199"/>
      <c r="C155" s="162" t="s">
        <v>52</v>
      </c>
      <c r="D155" s="93"/>
      <c r="E155" s="94">
        <f>IF(D155="","",VLOOKUP(B149,'参照資料'!$A$5:$E$31,3,FALSE))</f>
      </c>
      <c r="F155" s="95">
        <f>IF(D155="","",VLOOKUP(B149,'参照資料'!$A$5:$E$31,2,FALSE)/100)</f>
      </c>
      <c r="G155" s="95">
        <f>IF(D155="","",VLOOKUP(B149,'参照資料'!$A$5:$E$31,4,FALSE)/100)</f>
      </c>
      <c r="H155" s="96">
        <f t="shared" si="22"/>
      </c>
      <c r="I155" s="163"/>
      <c r="J155" s="98">
        <f>IF(D155="","",VLOOKUP(B149,'参照資料'!$A$5:$E$31,5,FALSE)/100)</f>
      </c>
      <c r="K155" s="99">
        <f>IF(D155=0,0,I149*J155)</f>
        <v>0</v>
      </c>
      <c r="L155" s="100">
        <f t="shared" si="23"/>
      </c>
      <c r="M155" s="190"/>
      <c r="N155" s="193"/>
      <c r="O155" s="179"/>
      <c r="P155" s="182"/>
      <c r="Q155" s="101">
        <f>IF(D155="","",L155*P149)</f>
      </c>
      <c r="R155" s="185"/>
      <c r="S155" s="102">
        <f>IF(D155=0,0,Q155/R149)</f>
        <v>0</v>
      </c>
      <c r="T155" s="169"/>
      <c r="U155" s="166"/>
    </row>
    <row r="156" spans="1:21" ht="15" customHeight="1">
      <c r="A156" s="196"/>
      <c r="B156" s="199"/>
      <c r="C156" s="161" t="s">
        <v>33</v>
      </c>
      <c r="D156" s="55"/>
      <c r="E156" s="56">
        <f>IF(D156="","",VLOOKUP(B149,'参照資料'!$A$5:$E$31,3,FALSE))</f>
      </c>
      <c r="F156" s="57">
        <f>IF(D156="","",VLOOKUP(B149,'参照資料'!$A$5:$E$31,2,FALSE)/100)</f>
      </c>
      <c r="G156" s="57">
        <f>IF(D156="","",VLOOKUP(B149,'参照資料'!$A$5:$E$31,4,FALSE)/100)</f>
      </c>
      <c r="H156" s="97">
        <f t="shared" si="22"/>
      </c>
      <c r="I156" s="163"/>
      <c r="J156" s="59">
        <f>IF(D156="","",VLOOKUP(B149,'参照資料'!$A$5:$E$31,5,FALSE)/100)</f>
      </c>
      <c r="K156" s="60">
        <f>IF(D156=0,0,I149*J156)</f>
        <v>0</v>
      </c>
      <c r="L156" s="61">
        <f t="shared" si="23"/>
      </c>
      <c r="M156" s="190"/>
      <c r="N156" s="193"/>
      <c r="O156" s="179"/>
      <c r="P156" s="182"/>
      <c r="Q156" s="70">
        <f>IF(D156="","",L156*P149)</f>
      </c>
      <c r="R156" s="185"/>
      <c r="S156" s="63">
        <f>IF(D156=0,0,Q156/R149)</f>
        <v>0</v>
      </c>
      <c r="T156" s="169"/>
      <c r="U156" s="166"/>
    </row>
    <row r="157" spans="1:21" ht="15" customHeight="1">
      <c r="A157" s="196"/>
      <c r="B157" s="199"/>
      <c r="C157" s="161" t="s">
        <v>34</v>
      </c>
      <c r="D157" s="55"/>
      <c r="E157" s="56">
        <f>IF(D157="","",VLOOKUP(B149,'参照資料'!$A$5:$E$31,3,FALSE))</f>
      </c>
      <c r="F157" s="57">
        <f>IF(D157="","",VLOOKUP(B149,'参照資料'!$A$5:$E$31,2,FALSE)/100)</f>
      </c>
      <c r="G157" s="57">
        <f>IF(D157="","",VLOOKUP(B149,'参照資料'!$A$5:$E$31,4,FALSE)/100)</f>
      </c>
      <c r="H157" s="97">
        <f t="shared" si="22"/>
      </c>
      <c r="I157" s="163"/>
      <c r="J157" s="59">
        <f>IF(D157="","",VLOOKUP(B149,'参照資料'!$A$5:$E$31,5,FALSE)/100)</f>
      </c>
      <c r="K157" s="60">
        <f>IF(D157=0,0,I149*J157)</f>
        <v>0</v>
      </c>
      <c r="L157" s="61">
        <f t="shared" si="23"/>
      </c>
      <c r="M157" s="190"/>
      <c r="N157" s="193"/>
      <c r="O157" s="179"/>
      <c r="P157" s="182"/>
      <c r="Q157" s="70">
        <f>IF(D157="","",L157*P149)</f>
      </c>
      <c r="R157" s="185"/>
      <c r="S157" s="63">
        <f>IF(D157=0,0,Q157/R149)</f>
        <v>0</v>
      </c>
      <c r="T157" s="169"/>
      <c r="U157" s="166"/>
    </row>
    <row r="158" spans="1:21" ht="15" customHeight="1">
      <c r="A158" s="196"/>
      <c r="B158" s="199"/>
      <c r="C158" s="161" t="s">
        <v>176</v>
      </c>
      <c r="D158" s="55"/>
      <c r="E158" s="56">
        <f>IF(D158="","",VLOOKUP(B149,'参照資料'!$A$5:$E$31,3,FALSE))</f>
      </c>
      <c r="F158" s="57">
        <f>IF(D158="","",VLOOKUP(B149,'参照資料'!$A$5:$E$31,2,FALSE)/100)</f>
      </c>
      <c r="G158" s="57">
        <f>IF(D158="","",VLOOKUP(B149,'参照資料'!$A$5:$E$31,4,FALSE)/100)</f>
      </c>
      <c r="H158" s="58">
        <f t="shared" si="22"/>
      </c>
      <c r="I158" s="163"/>
      <c r="J158" s="59">
        <f>IF(D158="","",VLOOKUP(B149,'参照資料'!$A$5:$E$31,5,FALSE)/100)</f>
      </c>
      <c r="K158" s="60">
        <f>IF(D158=0,0,I149*J158)</f>
        <v>0</v>
      </c>
      <c r="L158" s="61">
        <f t="shared" si="23"/>
      </c>
      <c r="M158" s="190"/>
      <c r="N158" s="193"/>
      <c r="O158" s="179"/>
      <c r="P158" s="182"/>
      <c r="Q158" s="70">
        <f>IF(D158="","",L158*P149)</f>
      </c>
      <c r="R158" s="185"/>
      <c r="S158" s="63">
        <f>IF(D158=0,0,Q158/R149)</f>
        <v>0</v>
      </c>
      <c r="T158" s="169"/>
      <c r="U158" s="166"/>
    </row>
    <row r="159" spans="1:21" ht="15" customHeight="1">
      <c r="A159" s="196"/>
      <c r="B159" s="199"/>
      <c r="C159" s="161" t="s">
        <v>177</v>
      </c>
      <c r="D159" s="55"/>
      <c r="E159" s="56">
        <f>IF(D159="","",VLOOKUP(B149,'参照資料'!$A$5:$E$31,3,FALSE))</f>
      </c>
      <c r="F159" s="57">
        <f>IF(D159="","",VLOOKUP(B149,'参照資料'!$A$5:$E$31,2,FALSE)/100)</f>
      </c>
      <c r="G159" s="57">
        <f>IF(D159="","",VLOOKUP(B149,'参照資料'!$A$5:$E$31,4,FALSE)/100)</f>
      </c>
      <c r="H159" s="58">
        <f t="shared" si="22"/>
      </c>
      <c r="I159" s="163"/>
      <c r="J159" s="59">
        <f>IF(D159="","",VLOOKUP(B149,'参照資料'!$A$5:$E$31,5,FALSE)/100)</f>
      </c>
      <c r="K159" s="60">
        <f>IF(D159=0,0,I149*J159)</f>
        <v>0</v>
      </c>
      <c r="L159" s="61">
        <f t="shared" si="23"/>
      </c>
      <c r="M159" s="190"/>
      <c r="N159" s="193"/>
      <c r="O159" s="179"/>
      <c r="P159" s="182"/>
      <c r="Q159" s="70">
        <f>IF(D159="","",L159*P149)</f>
      </c>
      <c r="R159" s="185"/>
      <c r="S159" s="63">
        <f>IF(D159=0,0,Q159/R149)</f>
        <v>0</v>
      </c>
      <c r="T159" s="169"/>
      <c r="U159" s="166"/>
    </row>
    <row r="160" spans="1:21" ht="15" customHeight="1">
      <c r="A160" s="196"/>
      <c r="B160" s="199"/>
      <c r="C160" s="161" t="s">
        <v>178</v>
      </c>
      <c r="D160" s="55"/>
      <c r="E160" s="56">
        <f>IF(D160="","",VLOOKUP(B149,'参照資料'!$A$5:$E$31,3,FALSE))</f>
      </c>
      <c r="F160" s="57">
        <f>IF(D160="","",VLOOKUP(B149,'参照資料'!$A$5:$E$31,2,FALSE)/100)</f>
      </c>
      <c r="G160" s="57">
        <f>IF(D160="","",VLOOKUP(B149,'参照資料'!$A$5:$E$31,4,FALSE)/100)</f>
      </c>
      <c r="H160" s="58">
        <f t="shared" si="22"/>
      </c>
      <c r="I160" s="163"/>
      <c r="J160" s="59">
        <f>IF(D160="","",VLOOKUP(B149,'参照資料'!$A$5:$E$31,5,FALSE)/100)</f>
      </c>
      <c r="K160" s="60">
        <f>IF(D160=0,0,I149*J160)</f>
        <v>0</v>
      </c>
      <c r="L160" s="61">
        <f t="shared" si="23"/>
      </c>
      <c r="M160" s="191"/>
      <c r="N160" s="194"/>
      <c r="O160" s="180"/>
      <c r="P160" s="183"/>
      <c r="Q160" s="71">
        <f>IF(D160="","",L160*P149)</f>
      </c>
      <c r="R160" s="186"/>
      <c r="S160" s="72">
        <f>IF(D160=0,0,Q160/R149)</f>
        <v>0</v>
      </c>
      <c r="T160" s="169"/>
      <c r="U160" s="167"/>
    </row>
    <row r="161" spans="1:21" ht="15" customHeight="1">
      <c r="A161" s="197"/>
      <c r="B161" s="64" t="s">
        <v>48</v>
      </c>
      <c r="C161" s="175">
        <f>D161*E161/10*F161*G161</f>
        <v>0</v>
      </c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7"/>
      <c r="S161" s="77">
        <f>SUM(S149:S160)</f>
        <v>0</v>
      </c>
      <c r="T161" s="78"/>
      <c r="U161" s="79">
        <f>IF(B149="","",T149/S161)</f>
      </c>
    </row>
    <row r="162" spans="1:21" ht="15" customHeight="1">
      <c r="A162" s="195"/>
      <c r="B162" s="198"/>
      <c r="C162" s="161" t="s">
        <v>133</v>
      </c>
      <c r="D162" s="55"/>
      <c r="E162" s="56">
        <f>IF(D162="","",VLOOKUP(B162,'参照資料'!$A$5:$E$31,3,FALSE))</f>
      </c>
      <c r="F162" s="57">
        <f>IF(D162="","",VLOOKUP(B162,'参照資料'!$A$5:$E$31,2,FALSE)/100)</f>
      </c>
      <c r="G162" s="57">
        <f>IF(D162="","",VLOOKUP(B162,'参照資料'!$A$5:$E$31,4,FALSE)/100)</f>
      </c>
      <c r="H162" s="58">
        <f aca="true" t="shared" si="24" ref="H162:H173">IF(D162="","",D162*E162/10*F162*G162)</f>
      </c>
      <c r="I162" s="168">
        <v>8</v>
      </c>
      <c r="J162" s="59">
        <f>IF(D162="","",VLOOKUP(B162,'参照資料'!$A$5:$E$31,5,FALSE)/100)</f>
      </c>
      <c r="K162" s="60">
        <f>IF(D162=0,0,I162*J162)</f>
        <v>0</v>
      </c>
      <c r="L162" s="61">
        <f aca="true" t="shared" si="25" ref="L162:L173">IF(D162="","",H162*K162)</f>
      </c>
      <c r="M162" s="189"/>
      <c r="N162" s="192"/>
      <c r="O162" s="178">
        <f>IF(B162="","",INDEX(稼働日数,$AK$5+1,M162-1)/100)</f>
      </c>
      <c r="P162" s="181">
        <f>IF(B162="","",N162*O162)</f>
      </c>
      <c r="Q162" s="70">
        <f>IF(D162="","",L162*P162)</f>
      </c>
      <c r="R162" s="184"/>
      <c r="S162" s="63">
        <f>IF(D162=0,0,Q162/R162)</f>
        <v>0</v>
      </c>
      <c r="T162" s="164"/>
      <c r="U162" s="165"/>
    </row>
    <row r="163" spans="1:21" ht="15" customHeight="1">
      <c r="A163" s="196"/>
      <c r="B163" s="199"/>
      <c r="C163" s="161" t="s">
        <v>132</v>
      </c>
      <c r="D163" s="55"/>
      <c r="E163" s="56">
        <f>IF(D163="","",VLOOKUP(B162,'参照資料'!$A$5:$E$31,3,FALSE))</f>
      </c>
      <c r="F163" s="57">
        <f>IF(D163="","",VLOOKUP(B162,'参照資料'!$A$5:$E$31,2,FALSE)/100)</f>
      </c>
      <c r="G163" s="57">
        <f>IF(D163="","",VLOOKUP(B162,'参照資料'!$A$5:$E$31,4,FALSE)/100)</f>
      </c>
      <c r="H163" s="58">
        <f t="shared" si="24"/>
      </c>
      <c r="I163" s="163"/>
      <c r="J163" s="59">
        <f>IF(D163="","",VLOOKUP(B162,'参照資料'!$A$5:$E$31,5,FALSE)/100)</f>
      </c>
      <c r="K163" s="60">
        <f>IF(D163=0,0,I162*J163)</f>
        <v>0</v>
      </c>
      <c r="L163" s="61">
        <f t="shared" si="25"/>
      </c>
      <c r="M163" s="190"/>
      <c r="N163" s="193"/>
      <c r="O163" s="179"/>
      <c r="P163" s="182"/>
      <c r="Q163" s="70">
        <f>IF(D163="","",L163*P162)</f>
      </c>
      <c r="R163" s="185"/>
      <c r="S163" s="63">
        <f>IF(D163=0,0,Q163/R162)</f>
        <v>0</v>
      </c>
      <c r="T163" s="169"/>
      <c r="U163" s="166"/>
    </row>
    <row r="164" spans="1:21" ht="15" customHeight="1">
      <c r="A164" s="196"/>
      <c r="B164" s="199"/>
      <c r="C164" s="161" t="s">
        <v>131</v>
      </c>
      <c r="D164" s="55"/>
      <c r="E164" s="56">
        <f>IF(D164="","",VLOOKUP(B162,'参照資料'!$A$5:$E$31,3,FALSE))</f>
      </c>
      <c r="F164" s="57">
        <f>IF(D164="","",VLOOKUP(B162,'参照資料'!$A$5:$E$31,2,FALSE)/100)</f>
      </c>
      <c r="G164" s="57">
        <f>IF(D164="","",VLOOKUP(B162,'参照資料'!$A$5:$E$31,4,FALSE)/100)</f>
      </c>
      <c r="H164" s="58">
        <f t="shared" si="24"/>
      </c>
      <c r="I164" s="163"/>
      <c r="J164" s="59">
        <f>IF(D164="","",VLOOKUP(B162,'参照資料'!$A$5:$E$31,5,FALSE)/100)</f>
      </c>
      <c r="K164" s="60">
        <f>IF(D164=0,0,I162*J164)</f>
        <v>0</v>
      </c>
      <c r="L164" s="61">
        <f t="shared" si="25"/>
      </c>
      <c r="M164" s="190"/>
      <c r="N164" s="193"/>
      <c r="O164" s="179"/>
      <c r="P164" s="182"/>
      <c r="Q164" s="70">
        <f>IF(D164="","",L164*P162)</f>
      </c>
      <c r="R164" s="185"/>
      <c r="S164" s="63">
        <f>IF(D164=0,0,Q164/R162)</f>
        <v>0</v>
      </c>
      <c r="T164" s="169"/>
      <c r="U164" s="166"/>
    </row>
    <row r="165" spans="1:21" ht="15" customHeight="1">
      <c r="A165" s="196"/>
      <c r="B165" s="199"/>
      <c r="C165" s="161" t="s">
        <v>130</v>
      </c>
      <c r="D165" s="55"/>
      <c r="E165" s="56">
        <f>IF(D165="","",VLOOKUP(B162,'参照資料'!$A$5:$E$31,3,FALSE))</f>
      </c>
      <c r="F165" s="57">
        <f>IF(D165="","",VLOOKUP(B162,'参照資料'!$A$5:$E$31,2,FALSE)/100)</f>
      </c>
      <c r="G165" s="57">
        <f>IF(D165="","",VLOOKUP(B162,'参照資料'!$A$5:$E$31,4,FALSE)/100)</f>
      </c>
      <c r="H165" s="58">
        <f t="shared" si="24"/>
      </c>
      <c r="I165" s="163"/>
      <c r="J165" s="59">
        <f>IF(D165="","",VLOOKUP(B162,'参照資料'!$A$5:$E$31,5,FALSE)/100)</f>
      </c>
      <c r="K165" s="60">
        <f>IF(D165=0,0,I162*J165)</f>
        <v>0</v>
      </c>
      <c r="L165" s="61">
        <f t="shared" si="25"/>
      </c>
      <c r="M165" s="190"/>
      <c r="N165" s="193"/>
      <c r="O165" s="179"/>
      <c r="P165" s="182"/>
      <c r="Q165" s="70">
        <f>IF(D165="","",L165*P162)</f>
      </c>
      <c r="R165" s="185"/>
      <c r="S165" s="63">
        <f>IF(D165=0,0,Q165/R162)</f>
        <v>0</v>
      </c>
      <c r="T165" s="169"/>
      <c r="U165" s="166"/>
    </row>
    <row r="166" spans="1:21" ht="15" customHeight="1">
      <c r="A166" s="196"/>
      <c r="B166" s="199"/>
      <c r="C166" s="161" t="s">
        <v>128</v>
      </c>
      <c r="D166" s="55"/>
      <c r="E166" s="56">
        <f>IF(D166="","",VLOOKUP(B162,'参照資料'!$A$5:$E$31,3,FALSE))</f>
      </c>
      <c r="F166" s="57">
        <f>IF(D166="","",VLOOKUP(B162,'参照資料'!$A$5:$E$31,2,FALSE)/100)</f>
      </c>
      <c r="G166" s="57">
        <f>IF(D166="","",VLOOKUP(B162,'参照資料'!$A$5:$E$31,4,FALSE)/100)</f>
      </c>
      <c r="H166" s="58">
        <f t="shared" si="24"/>
      </c>
      <c r="I166" s="163"/>
      <c r="J166" s="59">
        <f>IF(D166="","",VLOOKUP(B162,'参照資料'!$A$5:$E$31,5,FALSE)/100)</f>
      </c>
      <c r="K166" s="60">
        <f>IF(D166=0,0,I162*J166)</f>
        <v>0</v>
      </c>
      <c r="L166" s="61">
        <f t="shared" si="25"/>
      </c>
      <c r="M166" s="190"/>
      <c r="N166" s="193"/>
      <c r="O166" s="179"/>
      <c r="P166" s="182"/>
      <c r="Q166" s="70">
        <f>IF(D166="","",L166*P162)</f>
      </c>
      <c r="R166" s="185"/>
      <c r="S166" s="63">
        <f>IF(D166=0,0,Q166/R162)</f>
        <v>0</v>
      </c>
      <c r="T166" s="169"/>
      <c r="U166" s="166"/>
    </row>
    <row r="167" spans="1:21" ht="15" customHeight="1">
      <c r="A167" s="196"/>
      <c r="B167" s="199"/>
      <c r="C167" s="161" t="s">
        <v>129</v>
      </c>
      <c r="D167" s="55"/>
      <c r="E167" s="56">
        <f>IF(D167="","",VLOOKUP(B162,'参照資料'!$A$5:$E$31,3,FALSE))</f>
      </c>
      <c r="F167" s="57">
        <f>IF(D167="","",VLOOKUP(B162,'参照資料'!$A$5:$E$31,2,FALSE)/100)</f>
      </c>
      <c r="G167" s="57">
        <f>IF(D167="","",VLOOKUP(B162,'参照資料'!$A$5:$E$31,4,FALSE)/100)</f>
      </c>
      <c r="H167" s="58">
        <f t="shared" si="24"/>
      </c>
      <c r="I167" s="163"/>
      <c r="J167" s="59">
        <f>IF(D167="","",VLOOKUP(B162,'参照資料'!$A$5:$E$31,5,FALSE)/100)</f>
      </c>
      <c r="K167" s="60">
        <f>IF(D167=0,0,I162*J167)</f>
        <v>0</v>
      </c>
      <c r="L167" s="61">
        <f t="shared" si="25"/>
      </c>
      <c r="M167" s="190"/>
      <c r="N167" s="193"/>
      <c r="O167" s="179"/>
      <c r="P167" s="182"/>
      <c r="Q167" s="70">
        <f>IF(D167="","",L167*P162)</f>
      </c>
      <c r="R167" s="185"/>
      <c r="S167" s="63">
        <f>IF(D167=0,0,Q167/R162)</f>
        <v>0</v>
      </c>
      <c r="T167" s="169"/>
      <c r="U167" s="166"/>
    </row>
    <row r="168" spans="1:21" ht="15" customHeight="1">
      <c r="A168" s="196"/>
      <c r="B168" s="199"/>
      <c r="C168" s="162" t="s">
        <v>52</v>
      </c>
      <c r="D168" s="93"/>
      <c r="E168" s="94">
        <f>IF(D168="","",VLOOKUP(B162,'参照資料'!$A$5:$E$31,3,FALSE))</f>
      </c>
      <c r="F168" s="95">
        <f>IF(D168="","",VLOOKUP(B162,'参照資料'!$A$5:$E$31,2,FALSE)/100)</f>
      </c>
      <c r="G168" s="95">
        <f>IF(D168="","",VLOOKUP(B162,'参照資料'!$A$5:$E$31,4,FALSE)/100)</f>
      </c>
      <c r="H168" s="96">
        <f t="shared" si="24"/>
      </c>
      <c r="I168" s="163"/>
      <c r="J168" s="98">
        <f>IF(D168="","",VLOOKUP(B162,'参照資料'!$A$5:$E$31,5,FALSE)/100)</f>
      </c>
      <c r="K168" s="99">
        <f>IF(D168=0,0,I162*J168)</f>
        <v>0</v>
      </c>
      <c r="L168" s="100">
        <f t="shared" si="25"/>
      </c>
      <c r="M168" s="190"/>
      <c r="N168" s="193"/>
      <c r="O168" s="179"/>
      <c r="P168" s="182"/>
      <c r="Q168" s="101">
        <f>IF(D168="","",L168*P162)</f>
      </c>
      <c r="R168" s="185"/>
      <c r="S168" s="102">
        <f>IF(D168=0,0,Q168/R162)</f>
        <v>0</v>
      </c>
      <c r="T168" s="169"/>
      <c r="U168" s="166"/>
    </row>
    <row r="169" spans="1:21" ht="15" customHeight="1">
      <c r="A169" s="196"/>
      <c r="B169" s="199"/>
      <c r="C169" s="161" t="s">
        <v>33</v>
      </c>
      <c r="D169" s="55"/>
      <c r="E169" s="56">
        <f>IF(D169="","",VLOOKUP(B162,'参照資料'!$A$5:$E$31,3,FALSE))</f>
      </c>
      <c r="F169" s="57">
        <f>IF(D169="","",VLOOKUP(B162,'参照資料'!$A$5:$E$31,2,FALSE)/100)</f>
      </c>
      <c r="G169" s="57">
        <f>IF(D169="","",VLOOKUP(B162,'参照資料'!$A$5:$E$31,4,FALSE)/100)</f>
      </c>
      <c r="H169" s="97">
        <f t="shared" si="24"/>
      </c>
      <c r="I169" s="163"/>
      <c r="J169" s="59">
        <f>IF(D169="","",VLOOKUP(B162,'参照資料'!$A$5:$E$31,5,FALSE)/100)</f>
      </c>
      <c r="K169" s="60">
        <f>IF(D169=0,0,I162*J169)</f>
        <v>0</v>
      </c>
      <c r="L169" s="61">
        <f t="shared" si="25"/>
      </c>
      <c r="M169" s="190"/>
      <c r="N169" s="193"/>
      <c r="O169" s="179"/>
      <c r="P169" s="182"/>
      <c r="Q169" s="70">
        <f>IF(D169="","",L169*P162)</f>
      </c>
      <c r="R169" s="185"/>
      <c r="S169" s="63">
        <f>IF(D169=0,0,Q169/R162)</f>
        <v>0</v>
      </c>
      <c r="T169" s="169"/>
      <c r="U169" s="166"/>
    </row>
    <row r="170" spans="1:21" ht="15" customHeight="1">
      <c r="A170" s="196"/>
      <c r="B170" s="199"/>
      <c r="C170" s="161" t="s">
        <v>34</v>
      </c>
      <c r="D170" s="55"/>
      <c r="E170" s="56">
        <f>IF(D170="","",VLOOKUP(B162,'参照資料'!$A$5:$E$31,3,FALSE))</f>
      </c>
      <c r="F170" s="57">
        <f>IF(D170="","",VLOOKUP(B162,'参照資料'!$A$5:$E$31,2,FALSE)/100)</f>
      </c>
      <c r="G170" s="57">
        <f>IF(D170="","",VLOOKUP(B162,'参照資料'!$A$5:$E$31,4,FALSE)/100)</f>
      </c>
      <c r="H170" s="97">
        <f t="shared" si="24"/>
      </c>
      <c r="I170" s="163"/>
      <c r="J170" s="59">
        <f>IF(D170="","",VLOOKUP(B162,'参照資料'!$A$5:$E$31,5,FALSE)/100)</f>
      </c>
      <c r="K170" s="60">
        <f>IF(D170=0,0,I162*J170)</f>
        <v>0</v>
      </c>
      <c r="L170" s="61">
        <f t="shared" si="25"/>
      </c>
      <c r="M170" s="190"/>
      <c r="N170" s="193"/>
      <c r="O170" s="179"/>
      <c r="P170" s="182"/>
      <c r="Q170" s="70">
        <f>IF(D170="","",L170*P162)</f>
      </c>
      <c r="R170" s="185"/>
      <c r="S170" s="63">
        <f>IF(D170=0,0,Q170/R162)</f>
        <v>0</v>
      </c>
      <c r="T170" s="169"/>
      <c r="U170" s="166"/>
    </row>
    <row r="171" spans="1:21" ht="15" customHeight="1">
      <c r="A171" s="196"/>
      <c r="B171" s="199"/>
      <c r="C171" s="161" t="s">
        <v>176</v>
      </c>
      <c r="D171" s="55"/>
      <c r="E171" s="56">
        <f>IF(D171="","",VLOOKUP(B162,'参照資料'!$A$5:$E$31,3,FALSE))</f>
      </c>
      <c r="F171" s="57">
        <f>IF(D171="","",VLOOKUP(B162,'参照資料'!$A$5:$E$31,2,FALSE)/100)</f>
      </c>
      <c r="G171" s="57">
        <f>IF(D171="","",VLOOKUP(B162,'参照資料'!$A$5:$E$31,4,FALSE)/100)</f>
      </c>
      <c r="H171" s="58">
        <f t="shared" si="24"/>
      </c>
      <c r="I171" s="163"/>
      <c r="J171" s="59">
        <f>IF(D171="","",VLOOKUP(B162,'参照資料'!$A$5:$E$31,5,FALSE)/100)</f>
      </c>
      <c r="K171" s="60">
        <f>IF(D171=0,0,I162*J171)</f>
        <v>0</v>
      </c>
      <c r="L171" s="61">
        <f t="shared" si="25"/>
      </c>
      <c r="M171" s="190"/>
      <c r="N171" s="193"/>
      <c r="O171" s="179"/>
      <c r="P171" s="182"/>
      <c r="Q171" s="70">
        <f>IF(D171="","",L171*P162)</f>
      </c>
      <c r="R171" s="185"/>
      <c r="S171" s="63">
        <f>IF(D171=0,0,Q171/R162)</f>
        <v>0</v>
      </c>
      <c r="T171" s="169"/>
      <c r="U171" s="166"/>
    </row>
    <row r="172" spans="1:21" ht="15" customHeight="1">
      <c r="A172" s="196"/>
      <c r="B172" s="199"/>
      <c r="C172" s="161" t="s">
        <v>177</v>
      </c>
      <c r="D172" s="55"/>
      <c r="E172" s="56">
        <f>IF(D172="","",VLOOKUP(B162,'参照資料'!$A$5:$E$31,3,FALSE))</f>
      </c>
      <c r="F172" s="57">
        <f>IF(D172="","",VLOOKUP(B162,'参照資料'!$A$5:$E$31,2,FALSE)/100)</f>
      </c>
      <c r="G172" s="57">
        <f>IF(D172="","",VLOOKUP(B162,'参照資料'!$A$5:$E$31,4,FALSE)/100)</f>
      </c>
      <c r="H172" s="58">
        <f t="shared" si="24"/>
      </c>
      <c r="I172" s="163"/>
      <c r="J172" s="59">
        <f>IF(D172="","",VLOOKUP(B162,'参照資料'!$A$5:$E$31,5,FALSE)/100)</f>
      </c>
      <c r="K172" s="60">
        <f>IF(D172=0,0,I162*J172)</f>
        <v>0</v>
      </c>
      <c r="L172" s="61">
        <f t="shared" si="25"/>
      </c>
      <c r="M172" s="190"/>
      <c r="N172" s="193"/>
      <c r="O172" s="179"/>
      <c r="P172" s="182"/>
      <c r="Q172" s="70">
        <f>IF(D172="","",L172*P162)</f>
      </c>
      <c r="R172" s="185"/>
      <c r="S172" s="63">
        <f>IF(D172=0,0,Q172/R162)</f>
        <v>0</v>
      </c>
      <c r="T172" s="169"/>
      <c r="U172" s="166"/>
    </row>
    <row r="173" spans="1:21" ht="15" customHeight="1">
      <c r="A173" s="196"/>
      <c r="B173" s="199"/>
      <c r="C173" s="161" t="s">
        <v>178</v>
      </c>
      <c r="D173" s="55"/>
      <c r="E173" s="56">
        <f>IF(D173="","",VLOOKUP(B162,'参照資料'!$A$5:$E$31,3,FALSE))</f>
      </c>
      <c r="F173" s="57">
        <f>IF(D173="","",VLOOKUP(B162,'参照資料'!$A$5:$E$31,2,FALSE)/100)</f>
      </c>
      <c r="G173" s="57">
        <f>IF(D173="","",VLOOKUP(B162,'参照資料'!$A$5:$E$31,4,FALSE)/100)</f>
      </c>
      <c r="H173" s="58">
        <f t="shared" si="24"/>
      </c>
      <c r="I173" s="163"/>
      <c r="J173" s="59">
        <f>IF(D173="","",VLOOKUP(B162,'参照資料'!$A$5:$E$31,5,FALSE)/100)</f>
      </c>
      <c r="K173" s="60">
        <f>IF(D173=0,0,I162*J173)</f>
        <v>0</v>
      </c>
      <c r="L173" s="61">
        <f t="shared" si="25"/>
      </c>
      <c r="M173" s="191"/>
      <c r="N173" s="194"/>
      <c r="O173" s="180"/>
      <c r="P173" s="183"/>
      <c r="Q173" s="71">
        <f>IF(D173="","",L173*P162)</f>
      </c>
      <c r="R173" s="186"/>
      <c r="S173" s="72">
        <f>IF(D173=0,0,Q173/R162)</f>
        <v>0</v>
      </c>
      <c r="T173" s="169"/>
      <c r="U173" s="167"/>
    </row>
    <row r="174" spans="1:21" ht="15" customHeight="1">
      <c r="A174" s="197"/>
      <c r="B174" s="64" t="s">
        <v>48</v>
      </c>
      <c r="C174" s="175">
        <f>D174*E174/10*F174*G174</f>
        <v>0</v>
      </c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177"/>
      <c r="S174" s="77">
        <f>SUM(S162:S173)</f>
        <v>0</v>
      </c>
      <c r="T174" s="78"/>
      <c r="U174" s="79">
        <f>IF(B162="","",T162/S174)</f>
      </c>
    </row>
    <row r="175" spans="1:21" ht="15" customHeight="1">
      <c r="A175" s="195"/>
      <c r="B175" s="198"/>
      <c r="C175" s="161" t="s">
        <v>133</v>
      </c>
      <c r="D175" s="55"/>
      <c r="E175" s="56">
        <f>IF(D175="","",VLOOKUP(B175,'参照資料'!$A$5:$E$31,3,FALSE))</f>
      </c>
      <c r="F175" s="57">
        <f>IF(D175="","",VLOOKUP(B175,'参照資料'!$A$5:$E$31,2,FALSE)/100)</f>
      </c>
      <c r="G175" s="57">
        <f>IF(D175="","",VLOOKUP(B175,'参照資料'!$A$5:$E$31,4,FALSE)/100)</f>
      </c>
      <c r="H175" s="58">
        <f aca="true" t="shared" si="26" ref="H175:H186">IF(D175="","",D175*E175/10*F175*G175)</f>
      </c>
      <c r="I175" s="168">
        <v>8</v>
      </c>
      <c r="J175" s="59">
        <f>IF(D175="","",VLOOKUP(B175,'参照資料'!$A$5:$E$31,5,FALSE)/100)</f>
      </c>
      <c r="K175" s="60">
        <f>IF(D175=0,0,I175*J175)</f>
        <v>0</v>
      </c>
      <c r="L175" s="61">
        <f aca="true" t="shared" si="27" ref="L175:L186">IF(D175="","",H175*K175)</f>
      </c>
      <c r="M175" s="189"/>
      <c r="N175" s="192"/>
      <c r="O175" s="178">
        <f>IF(B175="","",INDEX(稼働日数,$AK$5+1,M175-1)/100)</f>
      </c>
      <c r="P175" s="181">
        <f>IF(B175="","",N175*O175)</f>
      </c>
      <c r="Q175" s="70">
        <f>IF(D175="","",L175*P175)</f>
      </c>
      <c r="R175" s="184"/>
      <c r="S175" s="63">
        <f>IF(D175=0,0,Q175/R175)</f>
        <v>0</v>
      </c>
      <c r="T175" s="164"/>
      <c r="U175" s="165"/>
    </row>
    <row r="176" spans="1:21" ht="15" customHeight="1">
      <c r="A176" s="196"/>
      <c r="B176" s="199"/>
      <c r="C176" s="161" t="s">
        <v>132</v>
      </c>
      <c r="D176" s="55"/>
      <c r="E176" s="56">
        <f>IF(D176="","",VLOOKUP(B175,'参照資料'!$A$5:$E$31,3,FALSE))</f>
      </c>
      <c r="F176" s="57">
        <f>IF(D176="","",VLOOKUP(B175,'参照資料'!$A$5:$E$31,2,FALSE)/100)</f>
      </c>
      <c r="G176" s="57">
        <f>IF(D176="","",VLOOKUP(B175,'参照資料'!$A$5:$E$31,4,FALSE)/100)</f>
      </c>
      <c r="H176" s="58">
        <f t="shared" si="26"/>
      </c>
      <c r="I176" s="163"/>
      <c r="J176" s="59">
        <f>IF(D176="","",VLOOKUP(B175,'参照資料'!$A$5:$E$31,5,FALSE)/100)</f>
      </c>
      <c r="K176" s="60">
        <f>IF(D176=0,0,I175*J176)</f>
        <v>0</v>
      </c>
      <c r="L176" s="61">
        <f t="shared" si="27"/>
      </c>
      <c r="M176" s="190"/>
      <c r="N176" s="193"/>
      <c r="O176" s="179"/>
      <c r="P176" s="182"/>
      <c r="Q176" s="70">
        <f>IF(D176="","",L176*P175)</f>
      </c>
      <c r="R176" s="185"/>
      <c r="S176" s="63">
        <f>IF(D176=0,0,Q176/R175)</f>
        <v>0</v>
      </c>
      <c r="T176" s="169"/>
      <c r="U176" s="166"/>
    </row>
    <row r="177" spans="1:21" ht="15" customHeight="1">
      <c r="A177" s="196"/>
      <c r="B177" s="199"/>
      <c r="C177" s="161" t="s">
        <v>131</v>
      </c>
      <c r="D177" s="55"/>
      <c r="E177" s="56">
        <f>IF(D177="","",VLOOKUP(B175,'参照資料'!$A$5:$E$31,3,FALSE))</f>
      </c>
      <c r="F177" s="57">
        <f>IF(D177="","",VLOOKUP(B175,'参照資料'!$A$5:$E$31,2,FALSE)/100)</f>
      </c>
      <c r="G177" s="57">
        <f>IF(D177="","",VLOOKUP(B175,'参照資料'!$A$5:$E$31,4,FALSE)/100)</f>
      </c>
      <c r="H177" s="58">
        <f t="shared" si="26"/>
      </c>
      <c r="I177" s="163"/>
      <c r="J177" s="59">
        <f>IF(D177="","",VLOOKUP(B175,'参照資料'!$A$5:$E$31,5,FALSE)/100)</f>
      </c>
      <c r="K177" s="60">
        <f>IF(D177=0,0,I175*J177)</f>
        <v>0</v>
      </c>
      <c r="L177" s="61">
        <f t="shared" si="27"/>
      </c>
      <c r="M177" s="190"/>
      <c r="N177" s="193"/>
      <c r="O177" s="179"/>
      <c r="P177" s="182"/>
      <c r="Q177" s="70">
        <f>IF(D177="","",L177*P175)</f>
      </c>
      <c r="R177" s="185"/>
      <c r="S177" s="63">
        <f>IF(D177=0,0,Q177/R175)</f>
        <v>0</v>
      </c>
      <c r="T177" s="169"/>
      <c r="U177" s="166"/>
    </row>
    <row r="178" spans="1:21" ht="15" customHeight="1">
      <c r="A178" s="196"/>
      <c r="B178" s="199"/>
      <c r="C178" s="161" t="s">
        <v>130</v>
      </c>
      <c r="D178" s="55"/>
      <c r="E178" s="56">
        <f>IF(D178="","",VLOOKUP(B175,'参照資料'!$A$5:$E$31,3,FALSE))</f>
      </c>
      <c r="F178" s="57">
        <f>IF(D178="","",VLOOKUP(B175,'参照資料'!$A$5:$E$31,2,FALSE)/100)</f>
      </c>
      <c r="G178" s="57">
        <f>IF(D178="","",VLOOKUP(B175,'参照資料'!$A$5:$E$31,4,FALSE)/100)</f>
      </c>
      <c r="H178" s="58">
        <f t="shared" si="26"/>
      </c>
      <c r="I178" s="163"/>
      <c r="J178" s="59">
        <f>IF(D178="","",VLOOKUP(B175,'参照資料'!$A$5:$E$31,5,FALSE)/100)</f>
      </c>
      <c r="K178" s="60">
        <f>IF(D178=0,0,I175*J178)</f>
        <v>0</v>
      </c>
      <c r="L178" s="61">
        <f t="shared" si="27"/>
      </c>
      <c r="M178" s="190"/>
      <c r="N178" s="193"/>
      <c r="O178" s="179"/>
      <c r="P178" s="182"/>
      <c r="Q178" s="70">
        <f>IF(D178="","",L178*P175)</f>
      </c>
      <c r="R178" s="185"/>
      <c r="S178" s="63">
        <f>IF(D178=0,0,Q178/R175)</f>
        <v>0</v>
      </c>
      <c r="T178" s="169"/>
      <c r="U178" s="166"/>
    </row>
    <row r="179" spans="1:21" ht="15" customHeight="1">
      <c r="A179" s="196"/>
      <c r="B179" s="199"/>
      <c r="C179" s="161" t="s">
        <v>128</v>
      </c>
      <c r="D179" s="55"/>
      <c r="E179" s="56">
        <f>IF(D179="","",VLOOKUP(B175,'参照資料'!$A$5:$E$31,3,FALSE))</f>
      </c>
      <c r="F179" s="57">
        <f>IF(D179="","",VLOOKUP(B175,'参照資料'!$A$5:$E$31,2,FALSE)/100)</f>
      </c>
      <c r="G179" s="57">
        <f>IF(D179="","",VLOOKUP(B175,'参照資料'!$A$5:$E$31,4,FALSE)/100)</f>
      </c>
      <c r="H179" s="58">
        <f t="shared" si="26"/>
      </c>
      <c r="I179" s="163"/>
      <c r="J179" s="59">
        <f>IF(D179="","",VLOOKUP(B175,'参照資料'!$A$5:$E$31,5,FALSE)/100)</f>
      </c>
      <c r="K179" s="60">
        <f>IF(D179=0,0,I175*J179)</f>
        <v>0</v>
      </c>
      <c r="L179" s="61">
        <f t="shared" si="27"/>
      </c>
      <c r="M179" s="190"/>
      <c r="N179" s="193"/>
      <c r="O179" s="179"/>
      <c r="P179" s="182"/>
      <c r="Q179" s="70">
        <f>IF(D179="","",L179*P175)</f>
      </c>
      <c r="R179" s="185"/>
      <c r="S179" s="63">
        <f>IF(D179=0,0,Q179/R175)</f>
        <v>0</v>
      </c>
      <c r="T179" s="169"/>
      <c r="U179" s="166"/>
    </row>
    <row r="180" spans="1:21" ht="15" customHeight="1">
      <c r="A180" s="196"/>
      <c r="B180" s="199"/>
      <c r="C180" s="161" t="s">
        <v>129</v>
      </c>
      <c r="D180" s="55"/>
      <c r="E180" s="56">
        <f>IF(D180="","",VLOOKUP(B175,'参照資料'!$A$5:$E$31,3,FALSE))</f>
      </c>
      <c r="F180" s="57">
        <f>IF(D180="","",VLOOKUP(B175,'参照資料'!$A$5:$E$31,2,FALSE)/100)</f>
      </c>
      <c r="G180" s="57">
        <f>IF(D180="","",VLOOKUP(B175,'参照資料'!$A$5:$E$31,4,FALSE)/100)</f>
      </c>
      <c r="H180" s="58">
        <f t="shared" si="26"/>
      </c>
      <c r="I180" s="163"/>
      <c r="J180" s="59">
        <f>IF(D180="","",VLOOKUP(B175,'参照資料'!$A$5:$E$31,5,FALSE)/100)</f>
      </c>
      <c r="K180" s="60">
        <f>IF(D180=0,0,I175*J180)</f>
        <v>0</v>
      </c>
      <c r="L180" s="61">
        <f t="shared" si="27"/>
      </c>
      <c r="M180" s="190"/>
      <c r="N180" s="193"/>
      <c r="O180" s="179"/>
      <c r="P180" s="182"/>
      <c r="Q180" s="70">
        <f>IF(D180="","",L180*P175)</f>
      </c>
      <c r="R180" s="185"/>
      <c r="S180" s="63">
        <f>IF(D180=0,0,Q180/R175)</f>
        <v>0</v>
      </c>
      <c r="T180" s="169"/>
      <c r="U180" s="166"/>
    </row>
    <row r="181" spans="1:21" ht="15" customHeight="1">
      <c r="A181" s="196"/>
      <c r="B181" s="199"/>
      <c r="C181" s="162" t="s">
        <v>52</v>
      </c>
      <c r="D181" s="93"/>
      <c r="E181" s="94">
        <f>IF(D181="","",VLOOKUP(B175,'参照資料'!$A$5:$E$31,3,FALSE))</f>
      </c>
      <c r="F181" s="95">
        <f>IF(D181="","",VLOOKUP(B175,'参照資料'!$A$5:$E$31,2,FALSE)/100)</f>
      </c>
      <c r="G181" s="95">
        <f>IF(D181="","",VLOOKUP(B175,'参照資料'!$A$5:$E$31,4,FALSE)/100)</f>
      </c>
      <c r="H181" s="96">
        <f t="shared" si="26"/>
      </c>
      <c r="I181" s="163"/>
      <c r="J181" s="98">
        <f>IF(D181="","",VLOOKUP(B175,'参照資料'!$A$5:$E$31,5,FALSE)/100)</f>
      </c>
      <c r="K181" s="99">
        <f>IF(D181=0,0,I175*J181)</f>
        <v>0</v>
      </c>
      <c r="L181" s="100">
        <f t="shared" si="27"/>
      </c>
      <c r="M181" s="190"/>
      <c r="N181" s="193"/>
      <c r="O181" s="179"/>
      <c r="P181" s="182"/>
      <c r="Q181" s="101">
        <f>IF(D181="","",L181*P175)</f>
      </c>
      <c r="R181" s="185"/>
      <c r="S181" s="102">
        <f>IF(D181=0,0,Q181/R175)</f>
        <v>0</v>
      </c>
      <c r="T181" s="169"/>
      <c r="U181" s="166"/>
    </row>
    <row r="182" spans="1:21" ht="15" customHeight="1">
      <c r="A182" s="196"/>
      <c r="B182" s="199"/>
      <c r="C182" s="161" t="s">
        <v>33</v>
      </c>
      <c r="D182" s="55"/>
      <c r="E182" s="56">
        <f>IF(D182="","",VLOOKUP(B175,'参照資料'!$A$5:$E$31,3,FALSE))</f>
      </c>
      <c r="F182" s="57">
        <f>IF(D182="","",VLOOKUP(B175,'参照資料'!$A$5:$E$31,2,FALSE)/100)</f>
      </c>
      <c r="G182" s="57">
        <f>IF(D182="","",VLOOKUP(B175,'参照資料'!$A$5:$E$31,4,FALSE)/100)</f>
      </c>
      <c r="H182" s="97">
        <f t="shared" si="26"/>
      </c>
      <c r="I182" s="163"/>
      <c r="J182" s="59">
        <f>IF(D182="","",VLOOKUP(B175,'参照資料'!$A$5:$E$31,5,FALSE)/100)</f>
      </c>
      <c r="K182" s="60">
        <f>IF(D182=0,0,I175*J182)</f>
        <v>0</v>
      </c>
      <c r="L182" s="61">
        <f t="shared" si="27"/>
      </c>
      <c r="M182" s="190"/>
      <c r="N182" s="193"/>
      <c r="O182" s="179"/>
      <c r="P182" s="182"/>
      <c r="Q182" s="70">
        <f>IF(D182="","",L182*P175)</f>
      </c>
      <c r="R182" s="185"/>
      <c r="S182" s="63">
        <f>IF(D182=0,0,Q182/R175)</f>
        <v>0</v>
      </c>
      <c r="T182" s="169"/>
      <c r="U182" s="166"/>
    </row>
    <row r="183" spans="1:21" ht="15" customHeight="1">
      <c r="A183" s="196"/>
      <c r="B183" s="199"/>
      <c r="C183" s="161" t="s">
        <v>34</v>
      </c>
      <c r="D183" s="55"/>
      <c r="E183" s="56">
        <f>IF(D183="","",VLOOKUP(B175,'参照資料'!$A$5:$E$31,3,FALSE))</f>
      </c>
      <c r="F183" s="57">
        <f>IF(D183="","",VLOOKUP(B175,'参照資料'!$A$5:$E$31,2,FALSE)/100)</f>
      </c>
      <c r="G183" s="57">
        <f>IF(D183="","",VLOOKUP(B175,'参照資料'!$A$5:$E$31,4,FALSE)/100)</f>
      </c>
      <c r="H183" s="97">
        <f t="shared" si="26"/>
      </c>
      <c r="I183" s="163"/>
      <c r="J183" s="59">
        <f>IF(D183="","",VLOOKUP(B175,'参照資料'!$A$5:$E$31,5,FALSE)/100)</f>
      </c>
      <c r="K183" s="60">
        <f>IF(D183=0,0,I175*J183)</f>
        <v>0</v>
      </c>
      <c r="L183" s="61">
        <f t="shared" si="27"/>
      </c>
      <c r="M183" s="190"/>
      <c r="N183" s="193"/>
      <c r="O183" s="179"/>
      <c r="P183" s="182"/>
      <c r="Q183" s="70">
        <f>IF(D183="","",L183*P175)</f>
      </c>
      <c r="R183" s="185"/>
      <c r="S183" s="63">
        <f>IF(D183=0,0,Q183/R175)</f>
        <v>0</v>
      </c>
      <c r="T183" s="169"/>
      <c r="U183" s="166"/>
    </row>
    <row r="184" spans="1:21" ht="15" customHeight="1">
      <c r="A184" s="196"/>
      <c r="B184" s="199"/>
      <c r="C184" s="161" t="s">
        <v>176</v>
      </c>
      <c r="D184" s="55"/>
      <c r="E184" s="56">
        <f>IF(D184="","",VLOOKUP(B175,'参照資料'!$A$5:$E$31,3,FALSE))</f>
      </c>
      <c r="F184" s="57">
        <f>IF(D184="","",VLOOKUP(B175,'参照資料'!$A$5:$E$31,2,FALSE)/100)</f>
      </c>
      <c r="G184" s="57">
        <f>IF(D184="","",VLOOKUP(B175,'参照資料'!$A$5:$E$31,4,FALSE)/100)</f>
      </c>
      <c r="H184" s="58">
        <f t="shared" si="26"/>
      </c>
      <c r="I184" s="163"/>
      <c r="J184" s="59">
        <f>IF(D184="","",VLOOKUP(B175,'参照資料'!$A$5:$E$31,5,FALSE)/100)</f>
      </c>
      <c r="K184" s="60">
        <f>IF(D184=0,0,I175*J184)</f>
        <v>0</v>
      </c>
      <c r="L184" s="61">
        <f t="shared" si="27"/>
      </c>
      <c r="M184" s="190"/>
      <c r="N184" s="193"/>
      <c r="O184" s="179"/>
      <c r="P184" s="182"/>
      <c r="Q184" s="70">
        <f>IF(D184="","",L184*P175)</f>
      </c>
      <c r="R184" s="185"/>
      <c r="S184" s="63">
        <f>IF(D184=0,0,Q184/R175)</f>
        <v>0</v>
      </c>
      <c r="T184" s="169"/>
      <c r="U184" s="166"/>
    </row>
    <row r="185" spans="1:21" ht="15" customHeight="1">
      <c r="A185" s="196"/>
      <c r="B185" s="199"/>
      <c r="C185" s="161" t="s">
        <v>177</v>
      </c>
      <c r="D185" s="55"/>
      <c r="E185" s="56">
        <f>IF(D185="","",VLOOKUP(B175,'参照資料'!$A$5:$E$31,3,FALSE))</f>
      </c>
      <c r="F185" s="57">
        <f>IF(D185="","",VLOOKUP(B175,'参照資料'!$A$5:$E$31,2,FALSE)/100)</f>
      </c>
      <c r="G185" s="57">
        <f>IF(D185="","",VLOOKUP(B175,'参照資料'!$A$5:$E$31,4,FALSE)/100)</f>
      </c>
      <c r="H185" s="58">
        <f t="shared" si="26"/>
      </c>
      <c r="I185" s="163"/>
      <c r="J185" s="59">
        <f>IF(D185="","",VLOOKUP(B175,'参照資料'!$A$5:$E$31,5,FALSE)/100)</f>
      </c>
      <c r="K185" s="60">
        <f>IF(D185=0,0,I175*J185)</f>
        <v>0</v>
      </c>
      <c r="L185" s="61">
        <f t="shared" si="27"/>
      </c>
      <c r="M185" s="190"/>
      <c r="N185" s="193"/>
      <c r="O185" s="179"/>
      <c r="P185" s="182"/>
      <c r="Q185" s="70">
        <f>IF(D185="","",L185*P175)</f>
      </c>
      <c r="R185" s="185"/>
      <c r="S185" s="63">
        <f>IF(D185=0,0,Q185/R175)</f>
        <v>0</v>
      </c>
      <c r="T185" s="169"/>
      <c r="U185" s="166"/>
    </row>
    <row r="186" spans="1:21" ht="15" customHeight="1">
      <c r="A186" s="196"/>
      <c r="B186" s="199"/>
      <c r="C186" s="161" t="s">
        <v>178</v>
      </c>
      <c r="D186" s="55"/>
      <c r="E186" s="56">
        <f>IF(D186="","",VLOOKUP(B175,'参照資料'!$A$5:$E$31,3,FALSE))</f>
      </c>
      <c r="F186" s="57">
        <f>IF(D186="","",VLOOKUP(B175,'参照資料'!$A$5:$E$31,2,FALSE)/100)</f>
      </c>
      <c r="G186" s="57">
        <f>IF(D186="","",VLOOKUP(B175,'参照資料'!$A$5:$E$31,4,FALSE)/100)</f>
      </c>
      <c r="H186" s="58">
        <f t="shared" si="26"/>
      </c>
      <c r="I186" s="163"/>
      <c r="J186" s="59">
        <f>IF(D186="","",VLOOKUP(B175,'参照資料'!$A$5:$E$31,5,FALSE)/100)</f>
      </c>
      <c r="K186" s="60">
        <f>IF(D186=0,0,I175*J186)</f>
        <v>0</v>
      </c>
      <c r="L186" s="61">
        <f t="shared" si="27"/>
      </c>
      <c r="M186" s="191"/>
      <c r="N186" s="194"/>
      <c r="O186" s="180"/>
      <c r="P186" s="183"/>
      <c r="Q186" s="71">
        <f>IF(D186="","",L186*P175)</f>
      </c>
      <c r="R186" s="186"/>
      <c r="S186" s="72">
        <f>IF(D186=0,0,Q186/R175)</f>
        <v>0</v>
      </c>
      <c r="T186" s="169"/>
      <c r="U186" s="167"/>
    </row>
    <row r="187" spans="1:21" ht="15" customHeight="1">
      <c r="A187" s="197"/>
      <c r="B187" s="64" t="s">
        <v>48</v>
      </c>
      <c r="C187" s="175">
        <f>D187*E187/10*F187*G187</f>
        <v>0</v>
      </c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7"/>
      <c r="S187" s="77">
        <f>SUM(S175:S186)</f>
        <v>0</v>
      </c>
      <c r="T187" s="78"/>
      <c r="U187" s="79">
        <f>IF(B175="","",T175/S187)</f>
      </c>
    </row>
    <row r="188" spans="1:21" ht="15" customHeight="1">
      <c r="A188" s="195"/>
      <c r="B188" s="198"/>
      <c r="C188" s="161" t="s">
        <v>133</v>
      </c>
      <c r="D188" s="55"/>
      <c r="E188" s="56">
        <f>IF(D188="","",VLOOKUP(B188,'参照資料'!$A$5:$E$31,3,FALSE))</f>
      </c>
      <c r="F188" s="57">
        <f>IF(D188="","",VLOOKUP(B188,'参照資料'!$A$5:$E$31,2,FALSE)/100)</f>
      </c>
      <c r="G188" s="57">
        <f>IF(D188="","",VLOOKUP(B188,'参照資料'!$A$5:$E$31,4,FALSE)/100)</f>
      </c>
      <c r="H188" s="58">
        <f aca="true" t="shared" si="28" ref="H188:H199">IF(D188="","",D188*E188/10*F188*G188)</f>
      </c>
      <c r="I188" s="168">
        <v>8</v>
      </c>
      <c r="J188" s="59">
        <f>IF(D188="","",VLOOKUP(B188,'参照資料'!$A$5:$E$31,5,FALSE)/100)</f>
      </c>
      <c r="K188" s="60">
        <f>IF(D188=0,0,I188*J188)</f>
        <v>0</v>
      </c>
      <c r="L188" s="61">
        <f aca="true" t="shared" si="29" ref="L188:L199">IF(D188="","",H188*K188)</f>
      </c>
      <c r="M188" s="189"/>
      <c r="N188" s="192"/>
      <c r="O188" s="178">
        <f>IF(B188="","",INDEX(稼働日数,$AK$5+1,M188-1)/100)</f>
      </c>
      <c r="P188" s="181">
        <f>IF(B188="","",N188*O188)</f>
      </c>
      <c r="Q188" s="70">
        <f>IF(D188="","",L188*P188)</f>
      </c>
      <c r="R188" s="184"/>
      <c r="S188" s="63">
        <f>IF(D188=0,0,Q188/R188)</f>
        <v>0</v>
      </c>
      <c r="T188" s="164"/>
      <c r="U188" s="165"/>
    </row>
    <row r="189" spans="1:21" ht="15" customHeight="1">
      <c r="A189" s="196"/>
      <c r="B189" s="199"/>
      <c r="C189" s="161" t="s">
        <v>132</v>
      </c>
      <c r="D189" s="55"/>
      <c r="E189" s="56">
        <f>IF(D189="","",VLOOKUP(B188,'参照資料'!$A$5:$E$31,3,FALSE))</f>
      </c>
      <c r="F189" s="57">
        <f>IF(D189="","",VLOOKUP(B188,'参照資料'!$A$5:$E$31,2,FALSE)/100)</f>
      </c>
      <c r="G189" s="57">
        <f>IF(D189="","",VLOOKUP(B188,'参照資料'!$A$5:$E$31,4,FALSE)/100)</f>
      </c>
      <c r="H189" s="58">
        <f t="shared" si="28"/>
      </c>
      <c r="I189" s="163"/>
      <c r="J189" s="59">
        <f>IF(D189="","",VLOOKUP(B188,'参照資料'!$A$5:$E$31,5,FALSE)/100)</f>
      </c>
      <c r="K189" s="60">
        <f>IF(D189=0,0,I188*J189)</f>
        <v>0</v>
      </c>
      <c r="L189" s="61">
        <f t="shared" si="29"/>
      </c>
      <c r="M189" s="190"/>
      <c r="N189" s="193"/>
      <c r="O189" s="179"/>
      <c r="P189" s="182"/>
      <c r="Q189" s="70">
        <f>IF(D189="","",L189*P188)</f>
      </c>
      <c r="R189" s="185"/>
      <c r="S189" s="63">
        <f>IF(D189=0,0,Q189/R188)</f>
        <v>0</v>
      </c>
      <c r="T189" s="169"/>
      <c r="U189" s="166"/>
    </row>
    <row r="190" spans="1:21" ht="15" customHeight="1">
      <c r="A190" s="196"/>
      <c r="B190" s="199"/>
      <c r="C190" s="161" t="s">
        <v>131</v>
      </c>
      <c r="D190" s="55"/>
      <c r="E190" s="56">
        <f>IF(D190="","",VLOOKUP(B188,'参照資料'!$A$5:$E$31,3,FALSE))</f>
      </c>
      <c r="F190" s="57">
        <f>IF(D190="","",VLOOKUP(B188,'参照資料'!$A$5:$E$31,2,FALSE)/100)</f>
      </c>
      <c r="G190" s="57">
        <f>IF(D190="","",VLOOKUP(B188,'参照資料'!$A$5:$E$31,4,FALSE)/100)</f>
      </c>
      <c r="H190" s="58">
        <f t="shared" si="28"/>
      </c>
      <c r="I190" s="163"/>
      <c r="J190" s="59">
        <f>IF(D190="","",VLOOKUP(B188,'参照資料'!$A$5:$E$31,5,FALSE)/100)</f>
      </c>
      <c r="K190" s="60">
        <f>IF(D190=0,0,I188*J190)</f>
        <v>0</v>
      </c>
      <c r="L190" s="61">
        <f t="shared" si="29"/>
      </c>
      <c r="M190" s="190"/>
      <c r="N190" s="193"/>
      <c r="O190" s="179"/>
      <c r="P190" s="182"/>
      <c r="Q190" s="70">
        <f>IF(D190="","",L190*P188)</f>
      </c>
      <c r="R190" s="185"/>
      <c r="S190" s="63">
        <f>IF(D190=0,0,Q190/R188)</f>
        <v>0</v>
      </c>
      <c r="T190" s="169"/>
      <c r="U190" s="166"/>
    </row>
    <row r="191" spans="1:21" ht="15" customHeight="1">
      <c r="A191" s="196"/>
      <c r="B191" s="199"/>
      <c r="C191" s="161" t="s">
        <v>130</v>
      </c>
      <c r="D191" s="55"/>
      <c r="E191" s="56">
        <f>IF(D191="","",VLOOKUP(B188,'参照資料'!$A$5:$E$31,3,FALSE))</f>
      </c>
      <c r="F191" s="57">
        <f>IF(D191="","",VLOOKUP(B188,'参照資料'!$A$5:$E$31,2,FALSE)/100)</f>
      </c>
      <c r="G191" s="57">
        <f>IF(D191="","",VLOOKUP(B188,'参照資料'!$A$5:$E$31,4,FALSE)/100)</f>
      </c>
      <c r="H191" s="58">
        <f t="shared" si="28"/>
      </c>
      <c r="I191" s="163"/>
      <c r="J191" s="59">
        <f>IF(D191="","",VLOOKUP(B188,'参照資料'!$A$5:$E$31,5,FALSE)/100)</f>
      </c>
      <c r="K191" s="60">
        <f>IF(D191=0,0,I188*J191)</f>
        <v>0</v>
      </c>
      <c r="L191" s="61">
        <f t="shared" si="29"/>
      </c>
      <c r="M191" s="190"/>
      <c r="N191" s="193"/>
      <c r="O191" s="179"/>
      <c r="P191" s="182"/>
      <c r="Q191" s="70">
        <f>IF(D191="","",L191*P188)</f>
      </c>
      <c r="R191" s="185"/>
      <c r="S191" s="63">
        <f>IF(D191=0,0,Q191/R188)</f>
        <v>0</v>
      </c>
      <c r="T191" s="169"/>
      <c r="U191" s="166"/>
    </row>
    <row r="192" spans="1:21" ht="15" customHeight="1">
      <c r="A192" s="196"/>
      <c r="B192" s="199"/>
      <c r="C192" s="161" t="s">
        <v>128</v>
      </c>
      <c r="D192" s="55"/>
      <c r="E192" s="56">
        <f>IF(D192="","",VLOOKUP(B188,'参照資料'!$A$5:$E$31,3,FALSE))</f>
      </c>
      <c r="F192" s="57">
        <f>IF(D192="","",VLOOKUP(B188,'参照資料'!$A$5:$E$31,2,FALSE)/100)</f>
      </c>
      <c r="G192" s="57">
        <f>IF(D192="","",VLOOKUP(B188,'参照資料'!$A$5:$E$31,4,FALSE)/100)</f>
      </c>
      <c r="H192" s="58">
        <f t="shared" si="28"/>
      </c>
      <c r="I192" s="163"/>
      <c r="J192" s="59">
        <f>IF(D192="","",VLOOKUP(B188,'参照資料'!$A$5:$E$31,5,FALSE)/100)</f>
      </c>
      <c r="K192" s="60">
        <f>IF(D192=0,0,I188*J192)</f>
        <v>0</v>
      </c>
      <c r="L192" s="61">
        <f t="shared" si="29"/>
      </c>
      <c r="M192" s="190"/>
      <c r="N192" s="193"/>
      <c r="O192" s="179"/>
      <c r="P192" s="182"/>
      <c r="Q192" s="70">
        <f>IF(D192="","",L192*P188)</f>
      </c>
      <c r="R192" s="185"/>
      <c r="S192" s="63">
        <f>IF(D192=0,0,Q192/R188)</f>
        <v>0</v>
      </c>
      <c r="T192" s="169"/>
      <c r="U192" s="166"/>
    </row>
    <row r="193" spans="1:21" ht="15" customHeight="1">
      <c r="A193" s="196"/>
      <c r="B193" s="199"/>
      <c r="C193" s="161" t="s">
        <v>129</v>
      </c>
      <c r="D193" s="55"/>
      <c r="E193" s="56">
        <f>IF(D193="","",VLOOKUP(B188,'参照資料'!$A$5:$E$31,3,FALSE))</f>
      </c>
      <c r="F193" s="57">
        <f>IF(D193="","",VLOOKUP(B188,'参照資料'!$A$5:$E$31,2,FALSE)/100)</f>
      </c>
      <c r="G193" s="57">
        <f>IF(D193="","",VLOOKUP(B188,'参照資料'!$A$5:$E$31,4,FALSE)/100)</f>
      </c>
      <c r="H193" s="58">
        <f t="shared" si="28"/>
      </c>
      <c r="I193" s="163"/>
      <c r="J193" s="59">
        <f>IF(D193="","",VLOOKUP(B188,'参照資料'!$A$5:$E$31,5,FALSE)/100)</f>
      </c>
      <c r="K193" s="60">
        <f>IF(D193=0,0,I188*J193)</f>
        <v>0</v>
      </c>
      <c r="L193" s="61">
        <f t="shared" si="29"/>
      </c>
      <c r="M193" s="190"/>
      <c r="N193" s="193"/>
      <c r="O193" s="179"/>
      <c r="P193" s="182"/>
      <c r="Q193" s="70">
        <f>IF(D193="","",L193*P188)</f>
      </c>
      <c r="R193" s="185"/>
      <c r="S193" s="63">
        <f>IF(D193=0,0,Q193/R188)</f>
        <v>0</v>
      </c>
      <c r="T193" s="169"/>
      <c r="U193" s="166"/>
    </row>
    <row r="194" spans="1:21" ht="15" customHeight="1">
      <c r="A194" s="196"/>
      <c r="B194" s="199"/>
      <c r="C194" s="162" t="s">
        <v>52</v>
      </c>
      <c r="D194" s="93"/>
      <c r="E194" s="94">
        <f>IF(D194="","",VLOOKUP(B188,'参照資料'!$A$5:$E$31,3,FALSE))</f>
      </c>
      <c r="F194" s="95">
        <f>IF(D194="","",VLOOKUP(B188,'参照資料'!$A$5:$E$31,2,FALSE)/100)</f>
      </c>
      <c r="G194" s="95">
        <f>IF(D194="","",VLOOKUP(B188,'参照資料'!$A$5:$E$31,4,FALSE)/100)</f>
      </c>
      <c r="H194" s="96">
        <f t="shared" si="28"/>
      </c>
      <c r="I194" s="163"/>
      <c r="J194" s="98">
        <f>IF(D194="","",VLOOKUP(B188,'参照資料'!$A$5:$E$31,5,FALSE)/100)</f>
      </c>
      <c r="K194" s="99">
        <f>IF(D194=0,0,I188*J194)</f>
        <v>0</v>
      </c>
      <c r="L194" s="100">
        <f t="shared" si="29"/>
      </c>
      <c r="M194" s="190"/>
      <c r="N194" s="193"/>
      <c r="O194" s="179"/>
      <c r="P194" s="182"/>
      <c r="Q194" s="101">
        <f>IF(D194="","",L194*P188)</f>
      </c>
      <c r="R194" s="185"/>
      <c r="S194" s="102">
        <f>IF(D194=0,0,Q194/R188)</f>
        <v>0</v>
      </c>
      <c r="T194" s="169"/>
      <c r="U194" s="166"/>
    </row>
    <row r="195" spans="1:21" ht="15" customHeight="1">
      <c r="A195" s="196"/>
      <c r="B195" s="199"/>
      <c r="C195" s="161" t="s">
        <v>33</v>
      </c>
      <c r="D195" s="55"/>
      <c r="E195" s="56">
        <f>IF(D195="","",VLOOKUP(B188,'参照資料'!$A$5:$E$31,3,FALSE))</f>
      </c>
      <c r="F195" s="57">
        <f>IF(D195="","",VLOOKUP(B188,'参照資料'!$A$5:$E$31,2,FALSE)/100)</f>
      </c>
      <c r="G195" s="57">
        <f>IF(D195="","",VLOOKUP(B188,'参照資料'!$A$5:$E$31,4,FALSE)/100)</f>
      </c>
      <c r="H195" s="97">
        <f t="shared" si="28"/>
      </c>
      <c r="I195" s="163"/>
      <c r="J195" s="59">
        <f>IF(D195="","",VLOOKUP(B188,'参照資料'!$A$5:$E$31,5,FALSE)/100)</f>
      </c>
      <c r="K195" s="60">
        <f>IF(D195=0,0,I188*J195)</f>
        <v>0</v>
      </c>
      <c r="L195" s="61">
        <f t="shared" si="29"/>
      </c>
      <c r="M195" s="190"/>
      <c r="N195" s="193"/>
      <c r="O195" s="179"/>
      <c r="P195" s="182"/>
      <c r="Q195" s="70">
        <f>IF(D195="","",L195*P188)</f>
      </c>
      <c r="R195" s="185"/>
      <c r="S195" s="63">
        <f>IF(D195=0,0,Q195/R188)</f>
        <v>0</v>
      </c>
      <c r="T195" s="169"/>
      <c r="U195" s="166"/>
    </row>
    <row r="196" spans="1:21" ht="15" customHeight="1">
      <c r="A196" s="196"/>
      <c r="B196" s="199"/>
      <c r="C196" s="161" t="s">
        <v>34</v>
      </c>
      <c r="D196" s="55"/>
      <c r="E196" s="56">
        <f>IF(D196="","",VLOOKUP(B188,'参照資料'!$A$5:$E$31,3,FALSE))</f>
      </c>
      <c r="F196" s="57">
        <f>IF(D196="","",VLOOKUP(B188,'参照資料'!$A$5:$E$31,2,FALSE)/100)</f>
      </c>
      <c r="G196" s="57">
        <f>IF(D196="","",VLOOKUP(B188,'参照資料'!$A$5:$E$31,4,FALSE)/100)</f>
      </c>
      <c r="H196" s="97">
        <f t="shared" si="28"/>
      </c>
      <c r="I196" s="163"/>
      <c r="J196" s="59">
        <f>IF(D196="","",VLOOKUP(B188,'参照資料'!$A$5:$E$31,5,FALSE)/100)</f>
      </c>
      <c r="K196" s="60">
        <f>IF(D196=0,0,I188*J196)</f>
        <v>0</v>
      </c>
      <c r="L196" s="61">
        <f t="shared" si="29"/>
      </c>
      <c r="M196" s="190"/>
      <c r="N196" s="193"/>
      <c r="O196" s="179"/>
      <c r="P196" s="182"/>
      <c r="Q196" s="70">
        <f>IF(D196="","",L196*P188)</f>
      </c>
      <c r="R196" s="185"/>
      <c r="S196" s="63">
        <f>IF(D196=0,0,Q196/R188)</f>
        <v>0</v>
      </c>
      <c r="T196" s="169"/>
      <c r="U196" s="166"/>
    </row>
    <row r="197" spans="1:21" ht="15" customHeight="1">
      <c r="A197" s="196"/>
      <c r="B197" s="199"/>
      <c r="C197" s="161" t="s">
        <v>176</v>
      </c>
      <c r="D197" s="55"/>
      <c r="E197" s="56">
        <f>IF(D197="","",VLOOKUP(B188,'参照資料'!$A$5:$E$31,3,FALSE))</f>
      </c>
      <c r="F197" s="57">
        <f>IF(D197="","",VLOOKUP(B188,'参照資料'!$A$5:$E$31,2,FALSE)/100)</f>
      </c>
      <c r="G197" s="57">
        <f>IF(D197="","",VLOOKUP(B188,'参照資料'!$A$5:$E$31,4,FALSE)/100)</f>
      </c>
      <c r="H197" s="58">
        <f t="shared" si="28"/>
      </c>
      <c r="I197" s="163"/>
      <c r="J197" s="59">
        <f>IF(D197="","",VLOOKUP(B188,'参照資料'!$A$5:$E$31,5,FALSE)/100)</f>
      </c>
      <c r="K197" s="60">
        <f>IF(D197=0,0,I188*J197)</f>
        <v>0</v>
      </c>
      <c r="L197" s="61">
        <f t="shared" si="29"/>
      </c>
      <c r="M197" s="190"/>
      <c r="N197" s="193"/>
      <c r="O197" s="179"/>
      <c r="P197" s="182"/>
      <c r="Q197" s="70">
        <f>IF(D197="","",L197*P188)</f>
      </c>
      <c r="R197" s="185"/>
      <c r="S197" s="63">
        <f>IF(D197=0,0,Q197/R188)</f>
        <v>0</v>
      </c>
      <c r="T197" s="169"/>
      <c r="U197" s="166"/>
    </row>
    <row r="198" spans="1:21" ht="15" customHeight="1">
      <c r="A198" s="196"/>
      <c r="B198" s="199"/>
      <c r="C198" s="161" t="s">
        <v>177</v>
      </c>
      <c r="D198" s="55"/>
      <c r="E198" s="56">
        <f>IF(D198="","",VLOOKUP(B188,'参照資料'!$A$5:$E$31,3,FALSE))</f>
      </c>
      <c r="F198" s="57">
        <f>IF(D198="","",VLOOKUP(B188,'参照資料'!$A$5:$E$31,2,FALSE)/100)</f>
      </c>
      <c r="G198" s="57">
        <f>IF(D198="","",VLOOKUP(B188,'参照資料'!$A$5:$E$31,4,FALSE)/100)</f>
      </c>
      <c r="H198" s="58">
        <f t="shared" si="28"/>
      </c>
      <c r="I198" s="163"/>
      <c r="J198" s="59">
        <f>IF(D198="","",VLOOKUP(B188,'参照資料'!$A$5:$E$31,5,FALSE)/100)</f>
      </c>
      <c r="K198" s="60">
        <f>IF(D198=0,0,I188*J198)</f>
        <v>0</v>
      </c>
      <c r="L198" s="61">
        <f t="shared" si="29"/>
      </c>
      <c r="M198" s="190"/>
      <c r="N198" s="193"/>
      <c r="O198" s="179"/>
      <c r="P198" s="182"/>
      <c r="Q198" s="70">
        <f>IF(D198="","",L198*P188)</f>
      </c>
      <c r="R198" s="185"/>
      <c r="S198" s="63">
        <f>IF(D198=0,0,Q198/R188)</f>
        <v>0</v>
      </c>
      <c r="T198" s="169"/>
      <c r="U198" s="166"/>
    </row>
    <row r="199" spans="1:21" ht="15" customHeight="1">
      <c r="A199" s="196"/>
      <c r="B199" s="199"/>
      <c r="C199" s="161" t="s">
        <v>178</v>
      </c>
      <c r="D199" s="55"/>
      <c r="E199" s="56">
        <f>IF(D199="","",VLOOKUP(B188,'参照資料'!$A$5:$E$31,3,FALSE))</f>
      </c>
      <c r="F199" s="57">
        <f>IF(D199="","",VLOOKUP(B188,'参照資料'!$A$5:$E$31,2,FALSE)/100)</f>
      </c>
      <c r="G199" s="57">
        <f>IF(D199="","",VLOOKUP(B188,'参照資料'!$A$5:$E$31,4,FALSE)/100)</f>
      </c>
      <c r="H199" s="58">
        <f t="shared" si="28"/>
      </c>
      <c r="I199" s="163"/>
      <c r="J199" s="59">
        <f>IF(D199="","",VLOOKUP(B188,'参照資料'!$A$5:$E$31,5,FALSE)/100)</f>
      </c>
      <c r="K199" s="60">
        <f>IF(D199=0,0,I188*J199)</f>
        <v>0</v>
      </c>
      <c r="L199" s="61">
        <f t="shared" si="29"/>
      </c>
      <c r="M199" s="191"/>
      <c r="N199" s="194"/>
      <c r="O199" s="180"/>
      <c r="P199" s="183"/>
      <c r="Q199" s="71">
        <f>IF(D199="","",L199*P188)</f>
      </c>
      <c r="R199" s="186"/>
      <c r="S199" s="72">
        <f>IF(D199=0,0,Q199/R188)</f>
        <v>0</v>
      </c>
      <c r="T199" s="169"/>
      <c r="U199" s="167"/>
    </row>
    <row r="200" spans="1:21" ht="15" customHeight="1">
      <c r="A200" s="197"/>
      <c r="B200" s="64" t="s">
        <v>48</v>
      </c>
      <c r="C200" s="175">
        <f>D200*E200/10*F200*G200</f>
        <v>0</v>
      </c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7"/>
      <c r="S200" s="77">
        <f>SUM(S188:S199)</f>
        <v>0</v>
      </c>
      <c r="T200" s="78"/>
      <c r="U200" s="79">
        <f>IF(B188="","",T188/S200)</f>
      </c>
    </row>
    <row r="201" spans="1:21" ht="15" customHeight="1">
      <c r="A201" s="195"/>
      <c r="B201" s="198"/>
      <c r="C201" s="161" t="s">
        <v>133</v>
      </c>
      <c r="D201" s="55"/>
      <c r="E201" s="56">
        <f>IF(D201="","",VLOOKUP(B201,'参照資料'!$A$5:$E$31,3,FALSE))</f>
      </c>
      <c r="F201" s="57">
        <f>IF(D201="","",VLOOKUP(B201,'参照資料'!$A$5:$E$31,2,FALSE)/100)</f>
      </c>
      <c r="G201" s="57">
        <f>IF(D201="","",VLOOKUP(B201,'参照資料'!$A$5:$E$31,4,FALSE)/100)</f>
      </c>
      <c r="H201" s="58">
        <f aca="true" t="shared" si="30" ref="H201:H212">IF(D201="","",D201*E201/10*F201*G201)</f>
      </c>
      <c r="I201" s="168">
        <v>8</v>
      </c>
      <c r="J201" s="59">
        <f>IF(D201="","",VLOOKUP(B201,'参照資料'!$A$5:$E$31,5,FALSE)/100)</f>
      </c>
      <c r="K201" s="60">
        <f>IF(D201=0,0,I201*J201)</f>
        <v>0</v>
      </c>
      <c r="L201" s="61">
        <f aca="true" t="shared" si="31" ref="L201:L212">IF(D201="","",H201*K201)</f>
      </c>
      <c r="M201" s="189"/>
      <c r="N201" s="192"/>
      <c r="O201" s="178">
        <f>IF(B201="","",INDEX(稼働日数,$AK$5+1,M201-1)/100)</f>
      </c>
      <c r="P201" s="181">
        <f>IF(B201="","",N201*O201)</f>
      </c>
      <c r="Q201" s="70">
        <f>IF(D201="","",L201*P201)</f>
      </c>
      <c r="R201" s="184"/>
      <c r="S201" s="63">
        <f>IF(D201=0,0,Q201/R201)</f>
        <v>0</v>
      </c>
      <c r="T201" s="164"/>
      <c r="U201" s="165"/>
    </row>
    <row r="202" spans="1:21" ht="15" customHeight="1">
      <c r="A202" s="196"/>
      <c r="B202" s="199"/>
      <c r="C202" s="161" t="s">
        <v>132</v>
      </c>
      <c r="D202" s="55"/>
      <c r="E202" s="56">
        <f>IF(D202="","",VLOOKUP(B201,'参照資料'!$A$5:$E$31,3,FALSE))</f>
      </c>
      <c r="F202" s="57">
        <f>IF(D202="","",VLOOKUP(B201,'参照資料'!$A$5:$E$31,2,FALSE)/100)</f>
      </c>
      <c r="G202" s="57">
        <f>IF(D202="","",VLOOKUP(B201,'参照資料'!$A$5:$E$31,4,FALSE)/100)</f>
      </c>
      <c r="H202" s="58">
        <f t="shared" si="30"/>
      </c>
      <c r="I202" s="163"/>
      <c r="J202" s="59">
        <f>IF(D202="","",VLOOKUP(B201,'参照資料'!$A$5:$E$31,5,FALSE)/100)</f>
      </c>
      <c r="K202" s="60">
        <f>IF(D202=0,0,I201*J202)</f>
        <v>0</v>
      </c>
      <c r="L202" s="61">
        <f t="shared" si="31"/>
      </c>
      <c r="M202" s="190"/>
      <c r="N202" s="193"/>
      <c r="O202" s="179"/>
      <c r="P202" s="182"/>
      <c r="Q202" s="70">
        <f>IF(D202="","",L202*P201)</f>
      </c>
      <c r="R202" s="185"/>
      <c r="S202" s="63">
        <f>IF(D202=0,0,Q202/R201)</f>
        <v>0</v>
      </c>
      <c r="T202" s="169"/>
      <c r="U202" s="166"/>
    </row>
    <row r="203" spans="1:21" ht="15" customHeight="1">
      <c r="A203" s="196"/>
      <c r="B203" s="199"/>
      <c r="C203" s="161" t="s">
        <v>131</v>
      </c>
      <c r="D203" s="55"/>
      <c r="E203" s="56">
        <f>IF(D203="","",VLOOKUP(B201,'参照資料'!$A$5:$E$31,3,FALSE))</f>
      </c>
      <c r="F203" s="57">
        <f>IF(D203="","",VLOOKUP(B201,'参照資料'!$A$5:$E$31,2,FALSE)/100)</f>
      </c>
      <c r="G203" s="57">
        <f>IF(D203="","",VLOOKUP(B201,'参照資料'!$A$5:$E$31,4,FALSE)/100)</f>
      </c>
      <c r="H203" s="58">
        <f t="shared" si="30"/>
      </c>
      <c r="I203" s="163"/>
      <c r="J203" s="59">
        <f>IF(D203="","",VLOOKUP(B201,'参照資料'!$A$5:$E$31,5,FALSE)/100)</f>
      </c>
      <c r="K203" s="60">
        <f>IF(D203=0,0,I201*J203)</f>
        <v>0</v>
      </c>
      <c r="L203" s="61">
        <f t="shared" si="31"/>
      </c>
      <c r="M203" s="190"/>
      <c r="N203" s="193"/>
      <c r="O203" s="179"/>
      <c r="P203" s="182"/>
      <c r="Q203" s="70">
        <f>IF(D203="","",L203*P201)</f>
      </c>
      <c r="R203" s="185"/>
      <c r="S203" s="63">
        <f>IF(D203=0,0,Q203/R201)</f>
        <v>0</v>
      </c>
      <c r="T203" s="169"/>
      <c r="U203" s="166"/>
    </row>
    <row r="204" spans="1:21" ht="15" customHeight="1">
      <c r="A204" s="196"/>
      <c r="B204" s="199"/>
      <c r="C204" s="161" t="s">
        <v>130</v>
      </c>
      <c r="D204" s="55"/>
      <c r="E204" s="56">
        <f>IF(D204="","",VLOOKUP(B201,'参照資料'!$A$5:$E$31,3,FALSE))</f>
      </c>
      <c r="F204" s="57">
        <f>IF(D204="","",VLOOKUP(B201,'参照資料'!$A$5:$E$31,2,FALSE)/100)</f>
      </c>
      <c r="G204" s="57">
        <f>IF(D204="","",VLOOKUP(B201,'参照資料'!$A$5:$E$31,4,FALSE)/100)</f>
      </c>
      <c r="H204" s="58">
        <f t="shared" si="30"/>
      </c>
      <c r="I204" s="163"/>
      <c r="J204" s="59">
        <f>IF(D204="","",VLOOKUP(B201,'参照資料'!$A$5:$E$31,5,FALSE)/100)</f>
      </c>
      <c r="K204" s="60">
        <f>IF(D204=0,0,I201*J204)</f>
        <v>0</v>
      </c>
      <c r="L204" s="61">
        <f t="shared" si="31"/>
      </c>
      <c r="M204" s="190"/>
      <c r="N204" s="193"/>
      <c r="O204" s="179"/>
      <c r="P204" s="182"/>
      <c r="Q204" s="70">
        <f>IF(D204="","",L204*P201)</f>
      </c>
      <c r="R204" s="185"/>
      <c r="S204" s="63">
        <f>IF(D204=0,0,Q204/R201)</f>
        <v>0</v>
      </c>
      <c r="T204" s="169"/>
      <c r="U204" s="166"/>
    </row>
    <row r="205" spans="1:21" ht="15" customHeight="1">
      <c r="A205" s="196"/>
      <c r="B205" s="199"/>
      <c r="C205" s="161" t="s">
        <v>128</v>
      </c>
      <c r="D205" s="55"/>
      <c r="E205" s="56">
        <f>IF(D205="","",VLOOKUP(B201,'参照資料'!$A$5:$E$31,3,FALSE))</f>
      </c>
      <c r="F205" s="57">
        <f>IF(D205="","",VLOOKUP(B201,'参照資料'!$A$5:$E$31,2,FALSE)/100)</f>
      </c>
      <c r="G205" s="57">
        <f>IF(D205="","",VLOOKUP(B201,'参照資料'!$A$5:$E$31,4,FALSE)/100)</f>
      </c>
      <c r="H205" s="58">
        <f t="shared" si="30"/>
      </c>
      <c r="I205" s="163"/>
      <c r="J205" s="59">
        <f>IF(D205="","",VLOOKUP(B201,'参照資料'!$A$5:$E$31,5,FALSE)/100)</f>
      </c>
      <c r="K205" s="60">
        <f>IF(D205=0,0,I201*J205)</f>
        <v>0</v>
      </c>
      <c r="L205" s="61">
        <f t="shared" si="31"/>
      </c>
      <c r="M205" s="190"/>
      <c r="N205" s="193"/>
      <c r="O205" s="179"/>
      <c r="P205" s="182"/>
      <c r="Q205" s="70">
        <f>IF(D205="","",L205*P201)</f>
      </c>
      <c r="R205" s="185"/>
      <c r="S205" s="63">
        <f>IF(D205=0,0,Q205/R201)</f>
        <v>0</v>
      </c>
      <c r="T205" s="169"/>
      <c r="U205" s="166"/>
    </row>
    <row r="206" spans="1:21" ht="15" customHeight="1">
      <c r="A206" s="196"/>
      <c r="B206" s="199"/>
      <c r="C206" s="161" t="s">
        <v>129</v>
      </c>
      <c r="D206" s="55"/>
      <c r="E206" s="56">
        <f>IF(D206="","",VLOOKUP(B201,'参照資料'!$A$5:$E$31,3,FALSE))</f>
      </c>
      <c r="F206" s="57">
        <f>IF(D206="","",VLOOKUP(B201,'参照資料'!$A$5:$E$31,2,FALSE)/100)</f>
      </c>
      <c r="G206" s="57">
        <f>IF(D206="","",VLOOKUP(B201,'参照資料'!$A$5:$E$31,4,FALSE)/100)</f>
      </c>
      <c r="H206" s="58">
        <f t="shared" si="30"/>
      </c>
      <c r="I206" s="163"/>
      <c r="J206" s="59">
        <f>IF(D206="","",VLOOKUP(B201,'参照資料'!$A$5:$E$31,5,FALSE)/100)</f>
      </c>
      <c r="K206" s="60">
        <f>IF(D206=0,0,I201*J206)</f>
        <v>0</v>
      </c>
      <c r="L206" s="61">
        <f t="shared" si="31"/>
      </c>
      <c r="M206" s="190"/>
      <c r="N206" s="193"/>
      <c r="O206" s="179"/>
      <c r="P206" s="182"/>
      <c r="Q206" s="70">
        <f>IF(D206="","",L206*P201)</f>
      </c>
      <c r="R206" s="185"/>
      <c r="S206" s="63">
        <f>IF(D206=0,0,Q206/R201)</f>
        <v>0</v>
      </c>
      <c r="T206" s="169"/>
      <c r="U206" s="166"/>
    </row>
    <row r="207" spans="1:21" ht="15" customHeight="1">
      <c r="A207" s="196"/>
      <c r="B207" s="199"/>
      <c r="C207" s="162" t="s">
        <v>52</v>
      </c>
      <c r="D207" s="93"/>
      <c r="E207" s="94">
        <f>IF(D207="","",VLOOKUP(B201,'参照資料'!$A$5:$E$31,3,FALSE))</f>
      </c>
      <c r="F207" s="95">
        <f>IF(D207="","",VLOOKUP(B201,'参照資料'!$A$5:$E$31,2,FALSE)/100)</f>
      </c>
      <c r="G207" s="95">
        <f>IF(D207="","",VLOOKUP(B201,'参照資料'!$A$5:$E$31,4,FALSE)/100)</f>
      </c>
      <c r="H207" s="96">
        <f t="shared" si="30"/>
      </c>
      <c r="I207" s="163"/>
      <c r="J207" s="98">
        <f>IF(D207="","",VLOOKUP(B201,'参照資料'!$A$5:$E$31,5,FALSE)/100)</f>
      </c>
      <c r="K207" s="99">
        <f>IF(D207=0,0,I201*J207)</f>
        <v>0</v>
      </c>
      <c r="L207" s="100">
        <f t="shared" si="31"/>
      </c>
      <c r="M207" s="190"/>
      <c r="N207" s="193"/>
      <c r="O207" s="179"/>
      <c r="P207" s="182"/>
      <c r="Q207" s="101">
        <f>IF(D207="","",L207*P201)</f>
      </c>
      <c r="R207" s="185"/>
      <c r="S207" s="102">
        <f>IF(D207=0,0,Q207/R201)</f>
        <v>0</v>
      </c>
      <c r="T207" s="169"/>
      <c r="U207" s="166"/>
    </row>
    <row r="208" spans="1:21" ht="15" customHeight="1">
      <c r="A208" s="196"/>
      <c r="B208" s="199"/>
      <c r="C208" s="161" t="s">
        <v>33</v>
      </c>
      <c r="D208" s="55"/>
      <c r="E208" s="56">
        <f>IF(D208="","",VLOOKUP(B201,'参照資料'!$A$5:$E$31,3,FALSE))</f>
      </c>
      <c r="F208" s="57">
        <f>IF(D208="","",VLOOKUP(B201,'参照資料'!$A$5:$E$31,2,FALSE)/100)</f>
      </c>
      <c r="G208" s="57">
        <f>IF(D208="","",VLOOKUP(B201,'参照資料'!$A$5:$E$31,4,FALSE)/100)</f>
      </c>
      <c r="H208" s="97">
        <f t="shared" si="30"/>
      </c>
      <c r="I208" s="163"/>
      <c r="J208" s="59">
        <f>IF(D208="","",VLOOKUP(B201,'参照資料'!$A$5:$E$31,5,FALSE)/100)</f>
      </c>
      <c r="K208" s="60">
        <f>IF(D208=0,0,I201*J208)</f>
        <v>0</v>
      </c>
      <c r="L208" s="61">
        <f t="shared" si="31"/>
      </c>
      <c r="M208" s="190"/>
      <c r="N208" s="193"/>
      <c r="O208" s="179"/>
      <c r="P208" s="182"/>
      <c r="Q208" s="70">
        <f>IF(D208="","",L208*P201)</f>
      </c>
      <c r="R208" s="185"/>
      <c r="S208" s="63">
        <f>IF(D208=0,0,Q208/R201)</f>
        <v>0</v>
      </c>
      <c r="T208" s="169"/>
      <c r="U208" s="166"/>
    </row>
    <row r="209" spans="1:21" ht="15" customHeight="1">
      <c r="A209" s="196"/>
      <c r="B209" s="199"/>
      <c r="C209" s="161" t="s">
        <v>34</v>
      </c>
      <c r="D209" s="55"/>
      <c r="E209" s="56">
        <f>IF(D209="","",VLOOKUP(B201,'参照資料'!$A$5:$E$31,3,FALSE))</f>
      </c>
      <c r="F209" s="57">
        <f>IF(D209="","",VLOOKUP(B201,'参照資料'!$A$5:$E$31,2,FALSE)/100)</f>
      </c>
      <c r="G209" s="57">
        <f>IF(D209="","",VLOOKUP(B201,'参照資料'!$A$5:$E$31,4,FALSE)/100)</f>
      </c>
      <c r="H209" s="97">
        <f t="shared" si="30"/>
      </c>
      <c r="I209" s="163"/>
      <c r="J209" s="59">
        <f>IF(D209="","",VLOOKUP(B201,'参照資料'!$A$5:$E$31,5,FALSE)/100)</f>
      </c>
      <c r="K209" s="60">
        <f>IF(D209=0,0,I201*J209)</f>
        <v>0</v>
      </c>
      <c r="L209" s="61">
        <f t="shared" si="31"/>
      </c>
      <c r="M209" s="190"/>
      <c r="N209" s="193"/>
      <c r="O209" s="179"/>
      <c r="P209" s="182"/>
      <c r="Q209" s="70">
        <f>IF(D209="","",L209*P201)</f>
      </c>
      <c r="R209" s="185"/>
      <c r="S209" s="63">
        <f>IF(D209=0,0,Q209/R201)</f>
        <v>0</v>
      </c>
      <c r="T209" s="169"/>
      <c r="U209" s="166"/>
    </row>
    <row r="210" spans="1:21" ht="15" customHeight="1">
      <c r="A210" s="196"/>
      <c r="B210" s="199"/>
      <c r="C210" s="161" t="s">
        <v>176</v>
      </c>
      <c r="D210" s="55"/>
      <c r="E210" s="56">
        <f>IF(D210="","",VLOOKUP(B201,'参照資料'!$A$5:$E$31,3,FALSE))</f>
      </c>
      <c r="F210" s="57">
        <f>IF(D210="","",VLOOKUP(B201,'参照資料'!$A$5:$E$31,2,FALSE)/100)</f>
      </c>
      <c r="G210" s="57">
        <f>IF(D210="","",VLOOKUP(B201,'参照資料'!$A$5:$E$31,4,FALSE)/100)</f>
      </c>
      <c r="H210" s="58">
        <f t="shared" si="30"/>
      </c>
      <c r="I210" s="163"/>
      <c r="J210" s="59">
        <f>IF(D210="","",VLOOKUP(B201,'参照資料'!$A$5:$E$31,5,FALSE)/100)</f>
      </c>
      <c r="K210" s="60">
        <f>IF(D210=0,0,I201*J210)</f>
        <v>0</v>
      </c>
      <c r="L210" s="61">
        <f t="shared" si="31"/>
      </c>
      <c r="M210" s="190"/>
      <c r="N210" s="193"/>
      <c r="O210" s="179"/>
      <c r="P210" s="182"/>
      <c r="Q210" s="70">
        <f>IF(D210="","",L210*P201)</f>
      </c>
      <c r="R210" s="185"/>
      <c r="S210" s="63">
        <f>IF(D210=0,0,Q210/R201)</f>
        <v>0</v>
      </c>
      <c r="T210" s="169"/>
      <c r="U210" s="166"/>
    </row>
    <row r="211" spans="1:21" ht="15" customHeight="1">
      <c r="A211" s="196"/>
      <c r="B211" s="199"/>
      <c r="C211" s="161" t="s">
        <v>177</v>
      </c>
      <c r="D211" s="55"/>
      <c r="E211" s="56">
        <f>IF(D211="","",VLOOKUP(B201,'参照資料'!$A$5:$E$31,3,FALSE))</f>
      </c>
      <c r="F211" s="57">
        <f>IF(D211="","",VLOOKUP(B201,'参照資料'!$A$5:$E$31,2,FALSE)/100)</f>
      </c>
      <c r="G211" s="57">
        <f>IF(D211="","",VLOOKUP(B201,'参照資料'!$A$5:$E$31,4,FALSE)/100)</f>
      </c>
      <c r="H211" s="58">
        <f t="shared" si="30"/>
      </c>
      <c r="I211" s="163"/>
      <c r="J211" s="59">
        <f>IF(D211="","",VLOOKUP(B201,'参照資料'!$A$5:$E$31,5,FALSE)/100)</f>
      </c>
      <c r="K211" s="60">
        <f>IF(D211=0,0,I201*J211)</f>
        <v>0</v>
      </c>
      <c r="L211" s="61">
        <f t="shared" si="31"/>
      </c>
      <c r="M211" s="190"/>
      <c r="N211" s="193"/>
      <c r="O211" s="179"/>
      <c r="P211" s="182"/>
      <c r="Q211" s="70">
        <f>IF(D211="","",L211*P201)</f>
      </c>
      <c r="R211" s="185"/>
      <c r="S211" s="63">
        <f>IF(D211=0,0,Q211/R201)</f>
        <v>0</v>
      </c>
      <c r="T211" s="169"/>
      <c r="U211" s="166"/>
    </row>
    <row r="212" spans="1:21" ht="15" customHeight="1">
      <c r="A212" s="196"/>
      <c r="B212" s="199"/>
      <c r="C212" s="161" t="s">
        <v>178</v>
      </c>
      <c r="D212" s="55"/>
      <c r="E212" s="56">
        <f>IF(D212="","",VLOOKUP(B201,'参照資料'!$A$5:$E$31,3,FALSE))</f>
      </c>
      <c r="F212" s="57">
        <f>IF(D212="","",VLOOKUP(B201,'参照資料'!$A$5:$E$31,2,FALSE)/100)</f>
      </c>
      <c r="G212" s="57">
        <f>IF(D212="","",VLOOKUP(B201,'参照資料'!$A$5:$E$31,4,FALSE)/100)</f>
      </c>
      <c r="H212" s="58">
        <f t="shared" si="30"/>
      </c>
      <c r="I212" s="163"/>
      <c r="J212" s="59">
        <f>IF(D212="","",VLOOKUP(B201,'参照資料'!$A$5:$E$31,5,FALSE)/100)</f>
      </c>
      <c r="K212" s="60">
        <f>IF(D212=0,0,I201*J212)</f>
        <v>0</v>
      </c>
      <c r="L212" s="61">
        <f t="shared" si="31"/>
      </c>
      <c r="M212" s="191"/>
      <c r="N212" s="194"/>
      <c r="O212" s="180"/>
      <c r="P212" s="183"/>
      <c r="Q212" s="71">
        <f>IF(D212="","",L212*P201)</f>
      </c>
      <c r="R212" s="186"/>
      <c r="S212" s="72">
        <f>IF(D212=0,0,Q212/R201)</f>
        <v>0</v>
      </c>
      <c r="T212" s="169"/>
      <c r="U212" s="167"/>
    </row>
    <row r="213" spans="1:21" ht="15" customHeight="1">
      <c r="A213" s="197"/>
      <c r="B213" s="64" t="s">
        <v>48</v>
      </c>
      <c r="C213" s="175">
        <f>D213*E213/10*F213*G213</f>
        <v>0</v>
      </c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7"/>
      <c r="S213" s="77">
        <f>SUM(S201:S212)</f>
        <v>0</v>
      </c>
      <c r="T213" s="78"/>
      <c r="U213" s="79">
        <f>IF(B201="","",T201/S213)</f>
      </c>
    </row>
    <row r="214" spans="1:21" ht="15" customHeight="1">
      <c r="A214" s="195"/>
      <c r="B214" s="198"/>
      <c r="C214" s="161" t="s">
        <v>133</v>
      </c>
      <c r="D214" s="55"/>
      <c r="E214" s="56">
        <f>IF(D214="","",VLOOKUP(B214,'参照資料'!$A$5:$E$31,3,FALSE))</f>
      </c>
      <c r="F214" s="57">
        <f>IF(D214="","",VLOOKUP(B214,'参照資料'!$A$5:$E$31,2,FALSE)/100)</f>
      </c>
      <c r="G214" s="57">
        <f>IF(D214="","",VLOOKUP(B214,'参照資料'!$A$5:$E$31,4,FALSE)/100)</f>
      </c>
      <c r="H214" s="58">
        <f aca="true" t="shared" si="32" ref="H214:H225">IF(D214="","",D214*E214/10*F214*G214)</f>
      </c>
      <c r="I214" s="168">
        <v>8</v>
      </c>
      <c r="J214" s="59">
        <f>IF(D214="","",VLOOKUP(B214,'参照資料'!$A$5:$E$31,5,FALSE)/100)</f>
      </c>
      <c r="K214" s="60">
        <f>IF(D214=0,0,I214*J214)</f>
        <v>0</v>
      </c>
      <c r="L214" s="61">
        <f aca="true" t="shared" si="33" ref="L214:L225">IF(D214="","",H214*K214)</f>
      </c>
      <c r="M214" s="189"/>
      <c r="N214" s="192"/>
      <c r="O214" s="178">
        <f>IF(B214="","",INDEX(稼働日数,$AK$5+1,M214-1)/100)</f>
      </c>
      <c r="P214" s="181">
        <f>IF(B214="","",N214*O214)</f>
      </c>
      <c r="Q214" s="70">
        <f>IF(D214="","",L214*P214)</f>
      </c>
      <c r="R214" s="184"/>
      <c r="S214" s="63">
        <f>IF(D214=0,0,Q214/R214)</f>
        <v>0</v>
      </c>
      <c r="T214" s="164"/>
      <c r="U214" s="165"/>
    </row>
    <row r="215" spans="1:21" ht="15" customHeight="1">
      <c r="A215" s="196"/>
      <c r="B215" s="199"/>
      <c r="C215" s="161" t="s">
        <v>132</v>
      </c>
      <c r="D215" s="55"/>
      <c r="E215" s="56">
        <f>IF(D215="","",VLOOKUP(B214,'参照資料'!$A$5:$E$31,3,FALSE))</f>
      </c>
      <c r="F215" s="57">
        <f>IF(D215="","",VLOOKUP(B214,'参照資料'!$A$5:$E$31,2,FALSE)/100)</f>
      </c>
      <c r="G215" s="57">
        <f>IF(D215="","",VLOOKUP(B214,'参照資料'!$A$5:$E$31,4,FALSE)/100)</f>
      </c>
      <c r="H215" s="58">
        <f t="shared" si="32"/>
      </c>
      <c r="I215" s="163"/>
      <c r="J215" s="59">
        <f>IF(D215="","",VLOOKUP(B214,'参照資料'!$A$5:$E$31,5,FALSE)/100)</f>
      </c>
      <c r="K215" s="60">
        <f>IF(D215=0,0,I214*J215)</f>
        <v>0</v>
      </c>
      <c r="L215" s="61">
        <f t="shared" si="33"/>
      </c>
      <c r="M215" s="190"/>
      <c r="N215" s="193"/>
      <c r="O215" s="179"/>
      <c r="P215" s="182"/>
      <c r="Q215" s="70">
        <f>IF(D215="","",L215*P214)</f>
      </c>
      <c r="R215" s="185"/>
      <c r="S215" s="63">
        <f>IF(D215=0,0,Q215/R214)</f>
        <v>0</v>
      </c>
      <c r="T215" s="169"/>
      <c r="U215" s="166"/>
    </row>
    <row r="216" spans="1:21" ht="15" customHeight="1">
      <c r="A216" s="196"/>
      <c r="B216" s="199"/>
      <c r="C216" s="161" t="s">
        <v>131</v>
      </c>
      <c r="D216" s="55"/>
      <c r="E216" s="56">
        <f>IF(D216="","",VLOOKUP(B214,'参照資料'!$A$5:$E$31,3,FALSE))</f>
      </c>
      <c r="F216" s="57">
        <f>IF(D216="","",VLOOKUP(B214,'参照資料'!$A$5:$E$31,2,FALSE)/100)</f>
      </c>
      <c r="G216" s="57">
        <f>IF(D216="","",VLOOKUP(B214,'参照資料'!$A$5:$E$31,4,FALSE)/100)</f>
      </c>
      <c r="H216" s="58">
        <f t="shared" si="32"/>
      </c>
      <c r="I216" s="163"/>
      <c r="J216" s="59">
        <f>IF(D216="","",VLOOKUP(B214,'参照資料'!$A$5:$E$31,5,FALSE)/100)</f>
      </c>
      <c r="K216" s="60">
        <f>IF(D216=0,0,I214*J216)</f>
        <v>0</v>
      </c>
      <c r="L216" s="61">
        <f t="shared" si="33"/>
      </c>
      <c r="M216" s="190"/>
      <c r="N216" s="193"/>
      <c r="O216" s="179"/>
      <c r="P216" s="182"/>
      <c r="Q216" s="70">
        <f>IF(D216="","",L216*P214)</f>
      </c>
      <c r="R216" s="185"/>
      <c r="S216" s="63">
        <f>IF(D216=0,0,Q216/R214)</f>
        <v>0</v>
      </c>
      <c r="T216" s="169"/>
      <c r="U216" s="166"/>
    </row>
    <row r="217" spans="1:21" ht="15" customHeight="1">
      <c r="A217" s="196"/>
      <c r="B217" s="199"/>
      <c r="C217" s="161" t="s">
        <v>130</v>
      </c>
      <c r="D217" s="55"/>
      <c r="E217" s="56">
        <f>IF(D217="","",VLOOKUP(B214,'参照資料'!$A$5:$E$31,3,FALSE))</f>
      </c>
      <c r="F217" s="57">
        <f>IF(D217="","",VLOOKUP(B214,'参照資料'!$A$5:$E$31,2,FALSE)/100)</f>
      </c>
      <c r="G217" s="57">
        <f>IF(D217="","",VLOOKUP(B214,'参照資料'!$A$5:$E$31,4,FALSE)/100)</f>
      </c>
      <c r="H217" s="58">
        <f t="shared" si="32"/>
      </c>
      <c r="I217" s="163"/>
      <c r="J217" s="59">
        <f>IF(D217="","",VLOOKUP(B214,'参照資料'!$A$5:$E$31,5,FALSE)/100)</f>
      </c>
      <c r="K217" s="60">
        <f>IF(D217=0,0,I214*J217)</f>
        <v>0</v>
      </c>
      <c r="L217" s="61">
        <f t="shared" si="33"/>
      </c>
      <c r="M217" s="190"/>
      <c r="N217" s="193"/>
      <c r="O217" s="179"/>
      <c r="P217" s="182"/>
      <c r="Q217" s="70">
        <f>IF(D217="","",L217*P214)</f>
      </c>
      <c r="R217" s="185"/>
      <c r="S217" s="63">
        <f>IF(D217=0,0,Q217/R214)</f>
        <v>0</v>
      </c>
      <c r="T217" s="169"/>
      <c r="U217" s="166"/>
    </row>
    <row r="218" spans="1:21" ht="15" customHeight="1">
      <c r="A218" s="196"/>
      <c r="B218" s="199"/>
      <c r="C218" s="161" t="s">
        <v>128</v>
      </c>
      <c r="D218" s="55"/>
      <c r="E218" s="56">
        <f>IF(D218="","",VLOOKUP(B214,'参照資料'!$A$5:$E$31,3,FALSE))</f>
      </c>
      <c r="F218" s="57">
        <f>IF(D218="","",VLOOKUP(B214,'参照資料'!$A$5:$E$31,2,FALSE)/100)</f>
      </c>
      <c r="G218" s="57">
        <f>IF(D218="","",VLOOKUP(B214,'参照資料'!$A$5:$E$31,4,FALSE)/100)</f>
      </c>
      <c r="H218" s="58">
        <f t="shared" si="32"/>
      </c>
      <c r="I218" s="163"/>
      <c r="J218" s="59">
        <f>IF(D218="","",VLOOKUP(B214,'参照資料'!$A$5:$E$31,5,FALSE)/100)</f>
      </c>
      <c r="K218" s="60">
        <f>IF(D218=0,0,I214*J218)</f>
        <v>0</v>
      </c>
      <c r="L218" s="61">
        <f t="shared" si="33"/>
      </c>
      <c r="M218" s="190"/>
      <c r="N218" s="193"/>
      <c r="O218" s="179"/>
      <c r="P218" s="182"/>
      <c r="Q218" s="70">
        <f>IF(D218="","",L218*P214)</f>
      </c>
      <c r="R218" s="185"/>
      <c r="S218" s="63">
        <f>IF(D218=0,0,Q218/R214)</f>
        <v>0</v>
      </c>
      <c r="T218" s="169"/>
      <c r="U218" s="166"/>
    </row>
    <row r="219" spans="1:21" ht="15" customHeight="1">
      <c r="A219" s="196"/>
      <c r="B219" s="199"/>
      <c r="C219" s="161" t="s">
        <v>129</v>
      </c>
      <c r="D219" s="55"/>
      <c r="E219" s="56">
        <f>IF(D219="","",VLOOKUP(B214,'参照資料'!$A$5:$E$31,3,FALSE))</f>
      </c>
      <c r="F219" s="57">
        <f>IF(D219="","",VLOOKUP(B214,'参照資料'!$A$5:$E$31,2,FALSE)/100)</f>
      </c>
      <c r="G219" s="57">
        <f>IF(D219="","",VLOOKUP(B214,'参照資料'!$A$5:$E$31,4,FALSE)/100)</f>
      </c>
      <c r="H219" s="58">
        <f t="shared" si="32"/>
      </c>
      <c r="I219" s="163"/>
      <c r="J219" s="59">
        <f>IF(D219="","",VLOOKUP(B214,'参照資料'!$A$5:$E$31,5,FALSE)/100)</f>
      </c>
      <c r="K219" s="60">
        <f>IF(D219=0,0,I214*J219)</f>
        <v>0</v>
      </c>
      <c r="L219" s="61">
        <f t="shared" si="33"/>
      </c>
      <c r="M219" s="190"/>
      <c r="N219" s="193"/>
      <c r="O219" s="179"/>
      <c r="P219" s="182"/>
      <c r="Q219" s="70">
        <f>IF(D219="","",L219*P214)</f>
      </c>
      <c r="R219" s="185"/>
      <c r="S219" s="63">
        <f>IF(D219=0,0,Q219/R214)</f>
        <v>0</v>
      </c>
      <c r="T219" s="169"/>
      <c r="U219" s="166"/>
    </row>
    <row r="220" spans="1:21" ht="15" customHeight="1">
      <c r="A220" s="196"/>
      <c r="B220" s="199"/>
      <c r="C220" s="162" t="s">
        <v>52</v>
      </c>
      <c r="D220" s="93"/>
      <c r="E220" s="94">
        <f>IF(D220="","",VLOOKUP(B214,'参照資料'!$A$5:$E$31,3,FALSE))</f>
      </c>
      <c r="F220" s="95">
        <f>IF(D220="","",VLOOKUP(B214,'参照資料'!$A$5:$E$31,2,FALSE)/100)</f>
      </c>
      <c r="G220" s="95">
        <f>IF(D220="","",VLOOKUP(B214,'参照資料'!$A$5:$E$31,4,FALSE)/100)</f>
      </c>
      <c r="H220" s="96">
        <f t="shared" si="32"/>
      </c>
      <c r="I220" s="163"/>
      <c r="J220" s="98">
        <f>IF(D220="","",VLOOKUP(B214,'参照資料'!$A$5:$E$31,5,FALSE)/100)</f>
      </c>
      <c r="K220" s="99">
        <f>IF(D220=0,0,I214*J220)</f>
        <v>0</v>
      </c>
      <c r="L220" s="100">
        <f t="shared" si="33"/>
      </c>
      <c r="M220" s="190"/>
      <c r="N220" s="193"/>
      <c r="O220" s="179"/>
      <c r="P220" s="182"/>
      <c r="Q220" s="101">
        <f>IF(D220="","",L220*P214)</f>
      </c>
      <c r="R220" s="185"/>
      <c r="S220" s="102">
        <f>IF(D220=0,0,Q220/R214)</f>
        <v>0</v>
      </c>
      <c r="T220" s="169"/>
      <c r="U220" s="166"/>
    </row>
    <row r="221" spans="1:21" ht="15" customHeight="1">
      <c r="A221" s="196"/>
      <c r="B221" s="199"/>
      <c r="C221" s="161" t="s">
        <v>33</v>
      </c>
      <c r="D221" s="55"/>
      <c r="E221" s="56">
        <f>IF(D221="","",VLOOKUP(B214,'参照資料'!$A$5:$E$31,3,FALSE))</f>
      </c>
      <c r="F221" s="57">
        <f>IF(D221="","",VLOOKUP(B214,'参照資料'!$A$5:$E$31,2,FALSE)/100)</f>
      </c>
      <c r="G221" s="57">
        <f>IF(D221="","",VLOOKUP(B214,'参照資料'!$A$5:$E$31,4,FALSE)/100)</f>
      </c>
      <c r="H221" s="97">
        <f t="shared" si="32"/>
      </c>
      <c r="I221" s="163"/>
      <c r="J221" s="59">
        <f>IF(D221="","",VLOOKUP(B214,'参照資料'!$A$5:$E$31,5,FALSE)/100)</f>
      </c>
      <c r="K221" s="60">
        <f>IF(D221=0,0,I214*J221)</f>
        <v>0</v>
      </c>
      <c r="L221" s="61">
        <f t="shared" si="33"/>
      </c>
      <c r="M221" s="190"/>
      <c r="N221" s="193"/>
      <c r="O221" s="179"/>
      <c r="P221" s="182"/>
      <c r="Q221" s="70">
        <f>IF(D221="","",L221*P214)</f>
      </c>
      <c r="R221" s="185"/>
      <c r="S221" s="63">
        <f>IF(D221=0,0,Q221/R214)</f>
        <v>0</v>
      </c>
      <c r="T221" s="169"/>
      <c r="U221" s="166"/>
    </row>
    <row r="222" spans="1:21" ht="15" customHeight="1">
      <c r="A222" s="196"/>
      <c r="B222" s="199"/>
      <c r="C222" s="161" t="s">
        <v>34</v>
      </c>
      <c r="D222" s="55"/>
      <c r="E222" s="56">
        <f>IF(D222="","",VLOOKUP(B214,'参照資料'!$A$5:$E$31,3,FALSE))</f>
      </c>
      <c r="F222" s="57">
        <f>IF(D222="","",VLOOKUP(B214,'参照資料'!$A$5:$E$31,2,FALSE)/100)</f>
      </c>
      <c r="G222" s="57">
        <f>IF(D222="","",VLOOKUP(B214,'参照資料'!$A$5:$E$31,4,FALSE)/100)</f>
      </c>
      <c r="H222" s="97">
        <f t="shared" si="32"/>
      </c>
      <c r="I222" s="163"/>
      <c r="J222" s="59">
        <f>IF(D222="","",VLOOKUP(B214,'参照資料'!$A$5:$E$31,5,FALSE)/100)</f>
      </c>
      <c r="K222" s="60">
        <f>IF(D222=0,0,I214*J222)</f>
        <v>0</v>
      </c>
      <c r="L222" s="61">
        <f t="shared" si="33"/>
      </c>
      <c r="M222" s="190"/>
      <c r="N222" s="193"/>
      <c r="O222" s="179"/>
      <c r="P222" s="182"/>
      <c r="Q222" s="70">
        <f>IF(D222="","",L222*P214)</f>
      </c>
      <c r="R222" s="185"/>
      <c r="S222" s="63">
        <f>IF(D222=0,0,Q222/R214)</f>
        <v>0</v>
      </c>
      <c r="T222" s="169"/>
      <c r="U222" s="166"/>
    </row>
    <row r="223" spans="1:21" ht="15" customHeight="1">
      <c r="A223" s="196"/>
      <c r="B223" s="199"/>
      <c r="C223" s="161" t="s">
        <v>176</v>
      </c>
      <c r="D223" s="55"/>
      <c r="E223" s="56">
        <f>IF(D223="","",VLOOKUP(B214,'参照資料'!$A$5:$E$31,3,FALSE))</f>
      </c>
      <c r="F223" s="57">
        <f>IF(D223="","",VLOOKUP(B214,'参照資料'!$A$5:$E$31,2,FALSE)/100)</f>
      </c>
      <c r="G223" s="57">
        <f>IF(D223="","",VLOOKUP(B214,'参照資料'!$A$5:$E$31,4,FALSE)/100)</f>
      </c>
      <c r="H223" s="58">
        <f t="shared" si="32"/>
      </c>
      <c r="I223" s="163"/>
      <c r="J223" s="59">
        <f>IF(D223="","",VLOOKUP(B214,'参照資料'!$A$5:$E$31,5,FALSE)/100)</f>
      </c>
      <c r="K223" s="60">
        <f>IF(D223=0,0,I214*J223)</f>
        <v>0</v>
      </c>
      <c r="L223" s="61">
        <f t="shared" si="33"/>
      </c>
      <c r="M223" s="190"/>
      <c r="N223" s="193"/>
      <c r="O223" s="179"/>
      <c r="P223" s="182"/>
      <c r="Q223" s="70">
        <f>IF(D223="","",L223*P214)</f>
      </c>
      <c r="R223" s="185"/>
      <c r="S223" s="63">
        <f>IF(D223=0,0,Q223/R214)</f>
        <v>0</v>
      </c>
      <c r="T223" s="169"/>
      <c r="U223" s="166"/>
    </row>
    <row r="224" spans="1:21" ht="15" customHeight="1">
      <c r="A224" s="196"/>
      <c r="B224" s="199"/>
      <c r="C224" s="161" t="s">
        <v>177</v>
      </c>
      <c r="D224" s="55"/>
      <c r="E224" s="56">
        <f>IF(D224="","",VLOOKUP(B214,'参照資料'!$A$5:$E$31,3,FALSE))</f>
      </c>
      <c r="F224" s="57">
        <f>IF(D224="","",VLOOKUP(B214,'参照資料'!$A$5:$E$31,2,FALSE)/100)</f>
      </c>
      <c r="G224" s="57">
        <f>IF(D224="","",VLOOKUP(B214,'参照資料'!$A$5:$E$31,4,FALSE)/100)</f>
      </c>
      <c r="H224" s="58">
        <f t="shared" si="32"/>
      </c>
      <c r="I224" s="163"/>
      <c r="J224" s="59">
        <f>IF(D224="","",VLOOKUP(B214,'参照資料'!$A$5:$E$31,5,FALSE)/100)</f>
      </c>
      <c r="K224" s="60">
        <f>IF(D224=0,0,I214*J224)</f>
        <v>0</v>
      </c>
      <c r="L224" s="61">
        <f t="shared" si="33"/>
      </c>
      <c r="M224" s="190"/>
      <c r="N224" s="193"/>
      <c r="O224" s="179"/>
      <c r="P224" s="182"/>
      <c r="Q224" s="70">
        <f>IF(D224="","",L224*P214)</f>
      </c>
      <c r="R224" s="185"/>
      <c r="S224" s="63">
        <f>IF(D224=0,0,Q224/R214)</f>
        <v>0</v>
      </c>
      <c r="T224" s="169"/>
      <c r="U224" s="166"/>
    </row>
    <row r="225" spans="1:21" ht="15" customHeight="1">
      <c r="A225" s="196"/>
      <c r="B225" s="199"/>
      <c r="C225" s="161" t="s">
        <v>178</v>
      </c>
      <c r="D225" s="55"/>
      <c r="E225" s="56">
        <f>IF(D225="","",VLOOKUP(B214,'参照資料'!$A$5:$E$31,3,FALSE))</f>
      </c>
      <c r="F225" s="57">
        <f>IF(D225="","",VLOOKUP(B214,'参照資料'!$A$5:$E$31,2,FALSE)/100)</f>
      </c>
      <c r="G225" s="57">
        <f>IF(D225="","",VLOOKUP(B214,'参照資料'!$A$5:$E$31,4,FALSE)/100)</f>
      </c>
      <c r="H225" s="58">
        <f t="shared" si="32"/>
      </c>
      <c r="I225" s="163"/>
      <c r="J225" s="59">
        <f>IF(D225="","",VLOOKUP(B214,'参照資料'!$A$5:$E$31,5,FALSE)/100)</f>
      </c>
      <c r="K225" s="60">
        <f>IF(D225=0,0,I214*J225)</f>
        <v>0</v>
      </c>
      <c r="L225" s="61">
        <f t="shared" si="33"/>
      </c>
      <c r="M225" s="191"/>
      <c r="N225" s="194"/>
      <c r="O225" s="180"/>
      <c r="P225" s="183"/>
      <c r="Q225" s="71">
        <f>IF(D225="","",L225*P214)</f>
      </c>
      <c r="R225" s="186"/>
      <c r="S225" s="72">
        <f>IF(D225=0,0,Q225/R214)</f>
        <v>0</v>
      </c>
      <c r="T225" s="169"/>
      <c r="U225" s="167"/>
    </row>
    <row r="226" spans="1:21" ht="15" customHeight="1">
      <c r="A226" s="197"/>
      <c r="B226" s="64" t="s">
        <v>48</v>
      </c>
      <c r="C226" s="175">
        <f>D226*E226/10*F226*G226</f>
        <v>0</v>
      </c>
      <c r="D226" s="176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  <c r="R226" s="177"/>
      <c r="S226" s="77">
        <f>SUM(S214:S225)</f>
        <v>0</v>
      </c>
      <c r="T226" s="78"/>
      <c r="U226" s="79">
        <f>IF(B214="","",T214/S226)</f>
      </c>
    </row>
    <row r="227" spans="1:21" ht="15" customHeight="1">
      <c r="A227" s="195"/>
      <c r="B227" s="198"/>
      <c r="C227" s="161" t="s">
        <v>133</v>
      </c>
      <c r="D227" s="55"/>
      <c r="E227" s="56">
        <f>IF(D227="","",VLOOKUP(B227,'参照資料'!$A$5:$E$31,3,FALSE))</f>
      </c>
      <c r="F227" s="57">
        <f>IF(D227="","",VLOOKUP(B227,'参照資料'!$A$5:$E$31,2,FALSE)/100)</f>
      </c>
      <c r="G227" s="57">
        <f>IF(D227="","",VLOOKUP(B227,'参照資料'!$A$5:$E$31,4,FALSE)/100)</f>
      </c>
      <c r="H227" s="58">
        <f aca="true" t="shared" si="34" ref="H227:H238">IF(D227="","",D227*E227/10*F227*G227)</f>
      </c>
      <c r="I227" s="168">
        <v>8</v>
      </c>
      <c r="J227" s="59">
        <f>IF(D227="","",VLOOKUP(B227,'参照資料'!$A$5:$E$31,5,FALSE)/100)</f>
      </c>
      <c r="K227" s="60">
        <f>IF(D227=0,0,I227*J227)</f>
        <v>0</v>
      </c>
      <c r="L227" s="61">
        <f aca="true" t="shared" si="35" ref="L227:L238">IF(D227="","",H227*K227)</f>
      </c>
      <c r="M227" s="189"/>
      <c r="N227" s="192"/>
      <c r="O227" s="178">
        <f>IF(B227="","",INDEX(稼働日数,$AK$5+1,M227-1)/100)</f>
      </c>
      <c r="P227" s="181">
        <f>IF(B227="","",N227*O227)</f>
      </c>
      <c r="Q227" s="70">
        <f>IF(D227="","",L227*P227)</f>
      </c>
      <c r="R227" s="184"/>
      <c r="S227" s="63">
        <f>IF(D227=0,0,Q227/R227)</f>
        <v>0</v>
      </c>
      <c r="T227" s="164"/>
      <c r="U227" s="165"/>
    </row>
    <row r="228" spans="1:21" ht="15" customHeight="1">
      <c r="A228" s="196"/>
      <c r="B228" s="199"/>
      <c r="C228" s="161" t="s">
        <v>132</v>
      </c>
      <c r="D228" s="55"/>
      <c r="E228" s="56">
        <f>IF(D228="","",VLOOKUP(B227,'参照資料'!$A$5:$E$31,3,FALSE))</f>
      </c>
      <c r="F228" s="57">
        <f>IF(D228="","",VLOOKUP(B227,'参照資料'!$A$5:$E$31,2,FALSE)/100)</f>
      </c>
      <c r="G228" s="57">
        <f>IF(D228="","",VLOOKUP(B227,'参照資料'!$A$5:$E$31,4,FALSE)/100)</f>
      </c>
      <c r="H228" s="58">
        <f t="shared" si="34"/>
      </c>
      <c r="I228" s="163"/>
      <c r="J228" s="59">
        <f>IF(D228="","",VLOOKUP(B227,'参照資料'!$A$5:$E$31,5,FALSE)/100)</f>
      </c>
      <c r="K228" s="60">
        <f>IF(D228=0,0,I227*J228)</f>
        <v>0</v>
      </c>
      <c r="L228" s="61">
        <f t="shared" si="35"/>
      </c>
      <c r="M228" s="190"/>
      <c r="N228" s="193"/>
      <c r="O228" s="179"/>
      <c r="P228" s="182"/>
      <c r="Q228" s="70">
        <f>IF(D228="","",L228*P227)</f>
      </c>
      <c r="R228" s="185"/>
      <c r="S228" s="63">
        <f>IF(D228=0,0,Q228/R227)</f>
        <v>0</v>
      </c>
      <c r="T228" s="169"/>
      <c r="U228" s="166"/>
    </row>
    <row r="229" spans="1:21" ht="15" customHeight="1">
      <c r="A229" s="196"/>
      <c r="B229" s="199"/>
      <c r="C229" s="161" t="s">
        <v>131</v>
      </c>
      <c r="D229" s="55"/>
      <c r="E229" s="56">
        <f>IF(D229="","",VLOOKUP(B227,'参照資料'!$A$5:$E$31,3,FALSE))</f>
      </c>
      <c r="F229" s="57">
        <f>IF(D229="","",VLOOKUP(B227,'参照資料'!$A$5:$E$31,2,FALSE)/100)</f>
      </c>
      <c r="G229" s="57">
        <f>IF(D229="","",VLOOKUP(B227,'参照資料'!$A$5:$E$31,4,FALSE)/100)</f>
      </c>
      <c r="H229" s="58">
        <f t="shared" si="34"/>
      </c>
      <c r="I229" s="163"/>
      <c r="J229" s="59">
        <f>IF(D229="","",VLOOKUP(B227,'参照資料'!$A$5:$E$31,5,FALSE)/100)</f>
      </c>
      <c r="K229" s="60">
        <f>IF(D229=0,0,I227*J229)</f>
        <v>0</v>
      </c>
      <c r="L229" s="61">
        <f t="shared" si="35"/>
      </c>
      <c r="M229" s="190"/>
      <c r="N229" s="193"/>
      <c r="O229" s="179"/>
      <c r="P229" s="182"/>
      <c r="Q229" s="70">
        <f>IF(D229="","",L229*P227)</f>
      </c>
      <c r="R229" s="185"/>
      <c r="S229" s="63">
        <f>IF(D229=0,0,Q229/R227)</f>
        <v>0</v>
      </c>
      <c r="T229" s="169"/>
      <c r="U229" s="166"/>
    </row>
    <row r="230" spans="1:21" ht="15" customHeight="1">
      <c r="A230" s="196"/>
      <c r="B230" s="199"/>
      <c r="C230" s="161" t="s">
        <v>130</v>
      </c>
      <c r="D230" s="55"/>
      <c r="E230" s="56">
        <f>IF(D230="","",VLOOKUP(B227,'参照資料'!$A$5:$E$31,3,FALSE))</f>
      </c>
      <c r="F230" s="57">
        <f>IF(D230="","",VLOOKUP(B227,'参照資料'!$A$5:$E$31,2,FALSE)/100)</f>
      </c>
      <c r="G230" s="57">
        <f>IF(D230="","",VLOOKUP(B227,'参照資料'!$A$5:$E$31,4,FALSE)/100)</f>
      </c>
      <c r="H230" s="58">
        <f t="shared" si="34"/>
      </c>
      <c r="I230" s="163"/>
      <c r="J230" s="59">
        <f>IF(D230="","",VLOOKUP(B227,'参照資料'!$A$5:$E$31,5,FALSE)/100)</f>
      </c>
      <c r="K230" s="60">
        <f>IF(D230=0,0,I227*J230)</f>
        <v>0</v>
      </c>
      <c r="L230" s="61">
        <f t="shared" si="35"/>
      </c>
      <c r="M230" s="190"/>
      <c r="N230" s="193"/>
      <c r="O230" s="179"/>
      <c r="P230" s="182"/>
      <c r="Q230" s="70">
        <f>IF(D230="","",L230*P227)</f>
      </c>
      <c r="R230" s="185"/>
      <c r="S230" s="63">
        <f>IF(D230=0,0,Q230/R227)</f>
        <v>0</v>
      </c>
      <c r="T230" s="169"/>
      <c r="U230" s="166"/>
    </row>
    <row r="231" spans="1:21" ht="15" customHeight="1">
      <c r="A231" s="196"/>
      <c r="B231" s="199"/>
      <c r="C231" s="161" t="s">
        <v>128</v>
      </c>
      <c r="D231" s="55"/>
      <c r="E231" s="56">
        <f>IF(D231="","",VLOOKUP(B227,'参照資料'!$A$5:$E$31,3,FALSE))</f>
      </c>
      <c r="F231" s="57">
        <f>IF(D231="","",VLOOKUP(B227,'参照資料'!$A$5:$E$31,2,FALSE)/100)</f>
      </c>
      <c r="G231" s="57">
        <f>IF(D231="","",VLOOKUP(B227,'参照資料'!$A$5:$E$31,4,FALSE)/100)</f>
      </c>
      <c r="H231" s="58">
        <f t="shared" si="34"/>
      </c>
      <c r="I231" s="163"/>
      <c r="J231" s="59">
        <f>IF(D231="","",VLOOKUP(B227,'参照資料'!$A$5:$E$31,5,FALSE)/100)</f>
      </c>
      <c r="K231" s="60">
        <f>IF(D231=0,0,I227*J231)</f>
        <v>0</v>
      </c>
      <c r="L231" s="61">
        <f t="shared" si="35"/>
      </c>
      <c r="M231" s="190"/>
      <c r="N231" s="193"/>
      <c r="O231" s="179"/>
      <c r="P231" s="182"/>
      <c r="Q231" s="70">
        <f>IF(D231="","",L231*P227)</f>
      </c>
      <c r="R231" s="185"/>
      <c r="S231" s="63">
        <f>IF(D231=0,0,Q231/R227)</f>
        <v>0</v>
      </c>
      <c r="T231" s="169"/>
      <c r="U231" s="166"/>
    </row>
    <row r="232" spans="1:21" ht="15" customHeight="1">
      <c r="A232" s="196"/>
      <c r="B232" s="199"/>
      <c r="C232" s="161" t="s">
        <v>129</v>
      </c>
      <c r="D232" s="55"/>
      <c r="E232" s="56">
        <f>IF(D232="","",VLOOKUP(B227,'参照資料'!$A$5:$E$31,3,FALSE))</f>
      </c>
      <c r="F232" s="57">
        <f>IF(D232="","",VLOOKUP(B227,'参照資料'!$A$5:$E$31,2,FALSE)/100)</f>
      </c>
      <c r="G232" s="57">
        <f>IF(D232="","",VLOOKUP(B227,'参照資料'!$A$5:$E$31,4,FALSE)/100)</f>
      </c>
      <c r="H232" s="58">
        <f t="shared" si="34"/>
      </c>
      <c r="I232" s="163"/>
      <c r="J232" s="59">
        <f>IF(D232="","",VLOOKUP(B227,'参照資料'!$A$5:$E$31,5,FALSE)/100)</f>
      </c>
      <c r="K232" s="60">
        <f>IF(D232=0,0,I227*J232)</f>
        <v>0</v>
      </c>
      <c r="L232" s="61">
        <f t="shared" si="35"/>
      </c>
      <c r="M232" s="190"/>
      <c r="N232" s="193"/>
      <c r="O232" s="179"/>
      <c r="P232" s="182"/>
      <c r="Q232" s="70">
        <f>IF(D232="","",L232*P227)</f>
      </c>
      <c r="R232" s="185"/>
      <c r="S232" s="63">
        <f>IF(D232=0,0,Q232/R227)</f>
        <v>0</v>
      </c>
      <c r="T232" s="169"/>
      <c r="U232" s="166"/>
    </row>
    <row r="233" spans="1:21" ht="15" customHeight="1">
      <c r="A233" s="196"/>
      <c r="B233" s="199"/>
      <c r="C233" s="162" t="s">
        <v>52</v>
      </c>
      <c r="D233" s="93"/>
      <c r="E233" s="94">
        <f>IF(D233="","",VLOOKUP(B227,'参照資料'!$A$5:$E$31,3,FALSE))</f>
      </c>
      <c r="F233" s="95">
        <f>IF(D233="","",VLOOKUP(B227,'参照資料'!$A$5:$E$31,2,FALSE)/100)</f>
      </c>
      <c r="G233" s="95">
        <f>IF(D233="","",VLOOKUP(B227,'参照資料'!$A$5:$E$31,4,FALSE)/100)</f>
      </c>
      <c r="H233" s="96">
        <f t="shared" si="34"/>
      </c>
      <c r="I233" s="163"/>
      <c r="J233" s="98">
        <f>IF(D233="","",VLOOKUP(B227,'参照資料'!$A$5:$E$31,5,FALSE)/100)</f>
      </c>
      <c r="K233" s="99">
        <f>IF(D233=0,0,I227*J233)</f>
        <v>0</v>
      </c>
      <c r="L233" s="100">
        <f t="shared" si="35"/>
      </c>
      <c r="M233" s="190"/>
      <c r="N233" s="193"/>
      <c r="O233" s="179"/>
      <c r="P233" s="182"/>
      <c r="Q233" s="101">
        <f>IF(D233="","",L233*P227)</f>
      </c>
      <c r="R233" s="185"/>
      <c r="S233" s="102">
        <f>IF(D233=0,0,Q233/R227)</f>
        <v>0</v>
      </c>
      <c r="T233" s="169"/>
      <c r="U233" s="166"/>
    </row>
    <row r="234" spans="1:21" ht="15" customHeight="1">
      <c r="A234" s="196"/>
      <c r="B234" s="199"/>
      <c r="C234" s="161" t="s">
        <v>33</v>
      </c>
      <c r="D234" s="55"/>
      <c r="E234" s="56">
        <f>IF(D234="","",VLOOKUP(B227,'参照資料'!$A$5:$E$31,3,FALSE))</f>
      </c>
      <c r="F234" s="57">
        <f>IF(D234="","",VLOOKUP(B227,'参照資料'!$A$5:$E$31,2,FALSE)/100)</f>
      </c>
      <c r="G234" s="57">
        <f>IF(D234="","",VLOOKUP(B227,'参照資料'!$A$5:$E$31,4,FALSE)/100)</f>
      </c>
      <c r="H234" s="97">
        <f t="shared" si="34"/>
      </c>
      <c r="I234" s="163"/>
      <c r="J234" s="59">
        <f>IF(D234="","",VLOOKUP(B227,'参照資料'!$A$5:$E$31,5,FALSE)/100)</f>
      </c>
      <c r="K234" s="60">
        <f>IF(D234=0,0,I227*J234)</f>
        <v>0</v>
      </c>
      <c r="L234" s="61">
        <f t="shared" si="35"/>
      </c>
      <c r="M234" s="190"/>
      <c r="N234" s="193"/>
      <c r="O234" s="179"/>
      <c r="P234" s="182"/>
      <c r="Q234" s="70">
        <f>IF(D234="","",L234*P227)</f>
      </c>
      <c r="R234" s="185"/>
      <c r="S234" s="63">
        <f>IF(D234=0,0,Q234/R227)</f>
        <v>0</v>
      </c>
      <c r="T234" s="169"/>
      <c r="U234" s="166"/>
    </row>
    <row r="235" spans="1:21" ht="15" customHeight="1">
      <c r="A235" s="196"/>
      <c r="B235" s="199"/>
      <c r="C235" s="161" t="s">
        <v>34</v>
      </c>
      <c r="D235" s="55"/>
      <c r="E235" s="56">
        <f>IF(D235="","",VLOOKUP(B227,'参照資料'!$A$5:$E$31,3,FALSE))</f>
      </c>
      <c r="F235" s="57">
        <f>IF(D235="","",VLOOKUP(B227,'参照資料'!$A$5:$E$31,2,FALSE)/100)</f>
      </c>
      <c r="G235" s="57">
        <f>IF(D235="","",VLOOKUP(B227,'参照資料'!$A$5:$E$31,4,FALSE)/100)</f>
      </c>
      <c r="H235" s="97">
        <f t="shared" si="34"/>
      </c>
      <c r="I235" s="163"/>
      <c r="J235" s="59">
        <f>IF(D235="","",VLOOKUP(B227,'参照資料'!$A$5:$E$31,5,FALSE)/100)</f>
      </c>
      <c r="K235" s="60">
        <f>IF(D235=0,0,I227*J235)</f>
        <v>0</v>
      </c>
      <c r="L235" s="61">
        <f t="shared" si="35"/>
      </c>
      <c r="M235" s="190"/>
      <c r="N235" s="193"/>
      <c r="O235" s="179"/>
      <c r="P235" s="182"/>
      <c r="Q235" s="70">
        <f>IF(D235="","",L235*P227)</f>
      </c>
      <c r="R235" s="185"/>
      <c r="S235" s="63">
        <f>IF(D235=0,0,Q235/R227)</f>
        <v>0</v>
      </c>
      <c r="T235" s="169"/>
      <c r="U235" s="166"/>
    </row>
    <row r="236" spans="1:21" ht="15" customHeight="1">
      <c r="A236" s="196"/>
      <c r="B236" s="199"/>
      <c r="C236" s="161" t="s">
        <v>176</v>
      </c>
      <c r="D236" s="55"/>
      <c r="E236" s="56">
        <f>IF(D236="","",VLOOKUP(B227,'参照資料'!$A$5:$E$31,3,FALSE))</f>
      </c>
      <c r="F236" s="57">
        <f>IF(D236="","",VLOOKUP(B227,'参照資料'!$A$5:$E$31,2,FALSE)/100)</f>
      </c>
      <c r="G236" s="57">
        <f>IF(D236="","",VLOOKUP(B227,'参照資料'!$A$5:$E$31,4,FALSE)/100)</f>
      </c>
      <c r="H236" s="58">
        <f t="shared" si="34"/>
      </c>
      <c r="I236" s="163"/>
      <c r="J236" s="59">
        <f>IF(D236="","",VLOOKUP(B227,'参照資料'!$A$5:$E$31,5,FALSE)/100)</f>
      </c>
      <c r="K236" s="60">
        <f>IF(D236=0,0,I227*J236)</f>
        <v>0</v>
      </c>
      <c r="L236" s="61">
        <f t="shared" si="35"/>
      </c>
      <c r="M236" s="190"/>
      <c r="N236" s="193"/>
      <c r="O236" s="179"/>
      <c r="P236" s="182"/>
      <c r="Q236" s="70">
        <f>IF(D236="","",L236*P227)</f>
      </c>
      <c r="R236" s="185"/>
      <c r="S236" s="63">
        <f>IF(D236=0,0,Q236/R227)</f>
        <v>0</v>
      </c>
      <c r="T236" s="169"/>
      <c r="U236" s="166"/>
    </row>
    <row r="237" spans="1:21" ht="15" customHeight="1">
      <c r="A237" s="196"/>
      <c r="B237" s="199"/>
      <c r="C237" s="161" t="s">
        <v>177</v>
      </c>
      <c r="D237" s="55"/>
      <c r="E237" s="56">
        <f>IF(D237="","",VLOOKUP(B227,'参照資料'!$A$5:$E$31,3,FALSE))</f>
      </c>
      <c r="F237" s="57">
        <f>IF(D237="","",VLOOKUP(B227,'参照資料'!$A$5:$E$31,2,FALSE)/100)</f>
      </c>
      <c r="G237" s="57">
        <f>IF(D237="","",VLOOKUP(B227,'参照資料'!$A$5:$E$31,4,FALSE)/100)</f>
      </c>
      <c r="H237" s="58">
        <f t="shared" si="34"/>
      </c>
      <c r="I237" s="163"/>
      <c r="J237" s="59">
        <f>IF(D237="","",VLOOKUP(B227,'参照資料'!$A$5:$E$31,5,FALSE)/100)</f>
      </c>
      <c r="K237" s="60">
        <f>IF(D237=0,0,I227*J237)</f>
        <v>0</v>
      </c>
      <c r="L237" s="61">
        <f t="shared" si="35"/>
      </c>
      <c r="M237" s="190"/>
      <c r="N237" s="193"/>
      <c r="O237" s="179"/>
      <c r="P237" s="182"/>
      <c r="Q237" s="70">
        <f>IF(D237="","",L237*P227)</f>
      </c>
      <c r="R237" s="185"/>
      <c r="S237" s="63">
        <f>IF(D237=0,0,Q237/R227)</f>
        <v>0</v>
      </c>
      <c r="T237" s="169"/>
      <c r="U237" s="166"/>
    </row>
    <row r="238" spans="1:21" ht="15" customHeight="1">
      <c r="A238" s="196"/>
      <c r="B238" s="199"/>
      <c r="C238" s="161" t="s">
        <v>178</v>
      </c>
      <c r="D238" s="55"/>
      <c r="E238" s="56">
        <f>IF(D238="","",VLOOKUP(B227,'参照資料'!$A$5:$E$31,3,FALSE))</f>
      </c>
      <c r="F238" s="57">
        <f>IF(D238="","",VLOOKUP(B227,'参照資料'!$A$5:$E$31,2,FALSE)/100)</f>
      </c>
      <c r="G238" s="57">
        <f>IF(D238="","",VLOOKUP(B227,'参照資料'!$A$5:$E$31,4,FALSE)/100)</f>
      </c>
      <c r="H238" s="58">
        <f t="shared" si="34"/>
      </c>
      <c r="I238" s="163"/>
      <c r="J238" s="59">
        <f>IF(D238="","",VLOOKUP(B227,'参照資料'!$A$5:$E$31,5,FALSE)/100)</f>
      </c>
      <c r="K238" s="60">
        <f>IF(D238=0,0,I227*J238)</f>
        <v>0</v>
      </c>
      <c r="L238" s="61">
        <f t="shared" si="35"/>
      </c>
      <c r="M238" s="191"/>
      <c r="N238" s="194"/>
      <c r="O238" s="180"/>
      <c r="P238" s="183"/>
      <c r="Q238" s="71">
        <f>IF(D238="","",L238*P227)</f>
      </c>
      <c r="R238" s="186"/>
      <c r="S238" s="72">
        <f>IF(D238=0,0,Q238/R227)</f>
        <v>0</v>
      </c>
      <c r="T238" s="169"/>
      <c r="U238" s="167"/>
    </row>
    <row r="239" spans="1:21" ht="15" customHeight="1">
      <c r="A239" s="197"/>
      <c r="B239" s="64" t="s">
        <v>48</v>
      </c>
      <c r="C239" s="175">
        <f>D239*E239/10*F239*G239</f>
        <v>0</v>
      </c>
      <c r="D239" s="176"/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  <c r="R239" s="177"/>
      <c r="S239" s="77">
        <f>SUM(S227:S238)</f>
        <v>0</v>
      </c>
      <c r="T239" s="78"/>
      <c r="U239" s="79">
        <f>IF(B227="","",T227/S239)</f>
      </c>
    </row>
    <row r="240" spans="1:21" ht="15" customHeight="1">
      <c r="A240" s="195"/>
      <c r="B240" s="198"/>
      <c r="C240" s="161" t="s">
        <v>133</v>
      </c>
      <c r="D240" s="55"/>
      <c r="E240" s="56">
        <f>IF(D240="","",VLOOKUP(B240,'参照資料'!$A$5:$E$31,3,FALSE))</f>
      </c>
      <c r="F240" s="57">
        <f>IF(D240="","",VLOOKUP(B240,'参照資料'!$A$5:$E$31,2,FALSE)/100)</f>
      </c>
      <c r="G240" s="57">
        <f>IF(D240="","",VLOOKUP(B240,'参照資料'!$A$5:$E$31,4,FALSE)/100)</f>
      </c>
      <c r="H240" s="58">
        <f aca="true" t="shared" si="36" ref="H240:H251">IF(D240="","",D240*E240/10*F240*G240)</f>
      </c>
      <c r="I240" s="168">
        <v>8</v>
      </c>
      <c r="J240" s="59">
        <f>IF(D240="","",VLOOKUP(B240,'参照資料'!$A$5:$E$31,5,FALSE)/100)</f>
      </c>
      <c r="K240" s="60">
        <f>IF(D240=0,0,I240*J240)</f>
        <v>0</v>
      </c>
      <c r="L240" s="61">
        <f aca="true" t="shared" si="37" ref="L240:L251">IF(D240="","",H240*K240)</f>
      </c>
      <c r="M240" s="189"/>
      <c r="N240" s="192"/>
      <c r="O240" s="178">
        <f>IF(B240="","",INDEX(稼働日数,$AK$5+1,M240-1)/100)</f>
      </c>
      <c r="P240" s="181">
        <f>IF(B240="","",N240*O240)</f>
      </c>
      <c r="Q240" s="70">
        <f>IF(D240="","",L240*P240)</f>
      </c>
      <c r="R240" s="184"/>
      <c r="S240" s="63">
        <f>IF(D240=0,0,Q240/R240)</f>
        <v>0</v>
      </c>
      <c r="T240" s="164"/>
      <c r="U240" s="165"/>
    </row>
    <row r="241" spans="1:21" ht="15" customHeight="1">
      <c r="A241" s="196"/>
      <c r="B241" s="199"/>
      <c r="C241" s="161" t="s">
        <v>132</v>
      </c>
      <c r="D241" s="55"/>
      <c r="E241" s="56">
        <f>IF(D241="","",VLOOKUP(B240,'参照資料'!$A$5:$E$31,3,FALSE))</f>
      </c>
      <c r="F241" s="57">
        <f>IF(D241="","",VLOOKUP(B240,'参照資料'!$A$5:$E$31,2,FALSE)/100)</f>
      </c>
      <c r="G241" s="57">
        <f>IF(D241="","",VLOOKUP(B240,'参照資料'!$A$5:$E$31,4,FALSE)/100)</f>
      </c>
      <c r="H241" s="58">
        <f t="shared" si="36"/>
      </c>
      <c r="I241" s="163"/>
      <c r="J241" s="59">
        <f>IF(D241="","",VLOOKUP(B240,'参照資料'!$A$5:$E$31,5,FALSE)/100)</f>
      </c>
      <c r="K241" s="60">
        <f>IF(D241=0,0,I240*J241)</f>
        <v>0</v>
      </c>
      <c r="L241" s="61">
        <f t="shared" si="37"/>
      </c>
      <c r="M241" s="190"/>
      <c r="N241" s="193"/>
      <c r="O241" s="179"/>
      <c r="P241" s="182"/>
      <c r="Q241" s="70">
        <f>IF(D241="","",L241*P240)</f>
      </c>
      <c r="R241" s="185"/>
      <c r="S241" s="63">
        <f>IF(D241=0,0,Q241/R240)</f>
        <v>0</v>
      </c>
      <c r="T241" s="169"/>
      <c r="U241" s="166"/>
    </row>
    <row r="242" spans="1:21" ht="15" customHeight="1">
      <c r="A242" s="196"/>
      <c r="B242" s="199"/>
      <c r="C242" s="161" t="s">
        <v>131</v>
      </c>
      <c r="D242" s="55"/>
      <c r="E242" s="56">
        <f>IF(D242="","",VLOOKUP(B240,'参照資料'!$A$5:$E$31,3,FALSE))</f>
      </c>
      <c r="F242" s="57">
        <f>IF(D242="","",VLOOKUP(B240,'参照資料'!$A$5:$E$31,2,FALSE)/100)</f>
      </c>
      <c r="G242" s="57">
        <f>IF(D242="","",VLOOKUP(B240,'参照資料'!$A$5:$E$31,4,FALSE)/100)</f>
      </c>
      <c r="H242" s="58">
        <f t="shared" si="36"/>
      </c>
      <c r="I242" s="163"/>
      <c r="J242" s="59">
        <f>IF(D242="","",VLOOKUP(B240,'参照資料'!$A$5:$E$31,5,FALSE)/100)</f>
      </c>
      <c r="K242" s="60">
        <f>IF(D242=0,0,I240*J242)</f>
        <v>0</v>
      </c>
      <c r="L242" s="61">
        <f t="shared" si="37"/>
      </c>
      <c r="M242" s="190"/>
      <c r="N242" s="193"/>
      <c r="O242" s="179"/>
      <c r="P242" s="182"/>
      <c r="Q242" s="70">
        <f>IF(D242="","",L242*P240)</f>
      </c>
      <c r="R242" s="185"/>
      <c r="S242" s="63">
        <f>IF(D242=0,0,Q242/R240)</f>
        <v>0</v>
      </c>
      <c r="T242" s="169"/>
      <c r="U242" s="166"/>
    </row>
    <row r="243" spans="1:21" ht="15" customHeight="1">
      <c r="A243" s="196"/>
      <c r="B243" s="199"/>
      <c r="C243" s="161" t="s">
        <v>130</v>
      </c>
      <c r="D243" s="55"/>
      <c r="E243" s="56">
        <f>IF(D243="","",VLOOKUP(B240,'参照資料'!$A$5:$E$31,3,FALSE))</f>
      </c>
      <c r="F243" s="57">
        <f>IF(D243="","",VLOOKUP(B240,'参照資料'!$A$5:$E$31,2,FALSE)/100)</f>
      </c>
      <c r="G243" s="57">
        <f>IF(D243="","",VLOOKUP(B240,'参照資料'!$A$5:$E$31,4,FALSE)/100)</f>
      </c>
      <c r="H243" s="58">
        <f t="shared" si="36"/>
      </c>
      <c r="I243" s="163"/>
      <c r="J243" s="59">
        <f>IF(D243="","",VLOOKUP(B240,'参照資料'!$A$5:$E$31,5,FALSE)/100)</f>
      </c>
      <c r="K243" s="60">
        <f>IF(D243=0,0,I240*J243)</f>
        <v>0</v>
      </c>
      <c r="L243" s="61">
        <f t="shared" si="37"/>
      </c>
      <c r="M243" s="190"/>
      <c r="N243" s="193"/>
      <c r="O243" s="179"/>
      <c r="P243" s="182"/>
      <c r="Q243" s="70">
        <f>IF(D243="","",L243*P240)</f>
      </c>
      <c r="R243" s="185"/>
      <c r="S243" s="63">
        <f>IF(D243=0,0,Q243/R240)</f>
        <v>0</v>
      </c>
      <c r="T243" s="169"/>
      <c r="U243" s="166"/>
    </row>
    <row r="244" spans="1:21" ht="15" customHeight="1">
      <c r="A244" s="196"/>
      <c r="B244" s="199"/>
      <c r="C244" s="161" t="s">
        <v>128</v>
      </c>
      <c r="D244" s="55"/>
      <c r="E244" s="56">
        <f>IF(D244="","",VLOOKUP(B240,'参照資料'!$A$5:$E$31,3,FALSE))</f>
      </c>
      <c r="F244" s="57">
        <f>IF(D244="","",VLOOKUP(B240,'参照資料'!$A$5:$E$31,2,FALSE)/100)</f>
      </c>
      <c r="G244" s="57">
        <f>IF(D244="","",VLOOKUP(B240,'参照資料'!$A$5:$E$31,4,FALSE)/100)</f>
      </c>
      <c r="H244" s="58">
        <f t="shared" si="36"/>
      </c>
      <c r="I244" s="163"/>
      <c r="J244" s="59">
        <f>IF(D244="","",VLOOKUP(B240,'参照資料'!$A$5:$E$31,5,FALSE)/100)</f>
      </c>
      <c r="K244" s="60">
        <f>IF(D244=0,0,I240*J244)</f>
        <v>0</v>
      </c>
      <c r="L244" s="61">
        <f t="shared" si="37"/>
      </c>
      <c r="M244" s="190"/>
      <c r="N244" s="193"/>
      <c r="O244" s="179"/>
      <c r="P244" s="182"/>
      <c r="Q244" s="70">
        <f>IF(D244="","",L244*P240)</f>
      </c>
      <c r="R244" s="185"/>
      <c r="S244" s="63">
        <f>IF(D244=0,0,Q244/R240)</f>
        <v>0</v>
      </c>
      <c r="T244" s="169"/>
      <c r="U244" s="166"/>
    </row>
    <row r="245" spans="1:21" ht="15" customHeight="1">
      <c r="A245" s="196"/>
      <c r="B245" s="199"/>
      <c r="C245" s="161" t="s">
        <v>129</v>
      </c>
      <c r="D245" s="55"/>
      <c r="E245" s="56">
        <f>IF(D245="","",VLOOKUP(B240,'参照資料'!$A$5:$E$31,3,FALSE))</f>
      </c>
      <c r="F245" s="57">
        <f>IF(D245="","",VLOOKUP(B240,'参照資料'!$A$5:$E$31,2,FALSE)/100)</f>
      </c>
      <c r="G245" s="57">
        <f>IF(D245="","",VLOOKUP(B240,'参照資料'!$A$5:$E$31,4,FALSE)/100)</f>
      </c>
      <c r="H245" s="58">
        <f t="shared" si="36"/>
      </c>
      <c r="I245" s="163"/>
      <c r="J245" s="59">
        <f>IF(D245="","",VLOOKUP(B240,'参照資料'!$A$5:$E$31,5,FALSE)/100)</f>
      </c>
      <c r="K245" s="60">
        <f>IF(D245=0,0,I240*J245)</f>
        <v>0</v>
      </c>
      <c r="L245" s="61">
        <f t="shared" si="37"/>
      </c>
      <c r="M245" s="190"/>
      <c r="N245" s="193"/>
      <c r="O245" s="179"/>
      <c r="P245" s="182"/>
      <c r="Q245" s="70">
        <f>IF(D245="","",L245*P240)</f>
      </c>
      <c r="R245" s="185"/>
      <c r="S245" s="63">
        <f>IF(D245=0,0,Q245/R240)</f>
        <v>0</v>
      </c>
      <c r="T245" s="169"/>
      <c r="U245" s="166"/>
    </row>
    <row r="246" spans="1:21" ht="15" customHeight="1">
      <c r="A246" s="196"/>
      <c r="B246" s="199"/>
      <c r="C246" s="162" t="s">
        <v>52</v>
      </c>
      <c r="D246" s="93"/>
      <c r="E246" s="94">
        <f>IF(D246="","",VLOOKUP(B240,'参照資料'!$A$5:$E$31,3,FALSE))</f>
      </c>
      <c r="F246" s="95">
        <f>IF(D246="","",VLOOKUP(B240,'参照資料'!$A$5:$E$31,2,FALSE)/100)</f>
      </c>
      <c r="G246" s="95">
        <f>IF(D246="","",VLOOKUP(B240,'参照資料'!$A$5:$E$31,4,FALSE)/100)</f>
      </c>
      <c r="H246" s="96">
        <f t="shared" si="36"/>
      </c>
      <c r="I246" s="163"/>
      <c r="J246" s="98">
        <f>IF(D246="","",VLOOKUP(B240,'参照資料'!$A$5:$E$31,5,FALSE)/100)</f>
      </c>
      <c r="K246" s="99">
        <f>IF(D246=0,0,I240*J246)</f>
        <v>0</v>
      </c>
      <c r="L246" s="100">
        <f t="shared" si="37"/>
      </c>
      <c r="M246" s="190"/>
      <c r="N246" s="193"/>
      <c r="O246" s="179"/>
      <c r="P246" s="182"/>
      <c r="Q246" s="101">
        <f>IF(D246="","",L246*P240)</f>
      </c>
      <c r="R246" s="185"/>
      <c r="S246" s="102">
        <f>IF(D246=0,0,Q246/R240)</f>
        <v>0</v>
      </c>
      <c r="T246" s="169"/>
      <c r="U246" s="166"/>
    </row>
    <row r="247" spans="1:21" ht="15" customHeight="1">
      <c r="A247" s="196"/>
      <c r="B247" s="199"/>
      <c r="C247" s="161" t="s">
        <v>33</v>
      </c>
      <c r="D247" s="55"/>
      <c r="E247" s="56">
        <f>IF(D247="","",VLOOKUP(B240,'参照資料'!$A$5:$E$31,3,FALSE))</f>
      </c>
      <c r="F247" s="57">
        <f>IF(D247="","",VLOOKUP(B240,'参照資料'!$A$5:$E$31,2,FALSE)/100)</f>
      </c>
      <c r="G247" s="57">
        <f>IF(D247="","",VLOOKUP(B240,'参照資料'!$A$5:$E$31,4,FALSE)/100)</f>
      </c>
      <c r="H247" s="97">
        <f t="shared" si="36"/>
      </c>
      <c r="I247" s="163"/>
      <c r="J247" s="59">
        <f>IF(D247="","",VLOOKUP(B240,'参照資料'!$A$5:$E$31,5,FALSE)/100)</f>
      </c>
      <c r="K247" s="60">
        <f>IF(D247=0,0,I240*J247)</f>
        <v>0</v>
      </c>
      <c r="L247" s="61">
        <f t="shared" si="37"/>
      </c>
      <c r="M247" s="190"/>
      <c r="N247" s="193"/>
      <c r="O247" s="179"/>
      <c r="P247" s="182"/>
      <c r="Q247" s="70">
        <f>IF(D247="","",L247*P240)</f>
      </c>
      <c r="R247" s="185"/>
      <c r="S247" s="63">
        <f>IF(D247=0,0,Q247/R240)</f>
        <v>0</v>
      </c>
      <c r="T247" s="169"/>
      <c r="U247" s="166"/>
    </row>
    <row r="248" spans="1:21" ht="15" customHeight="1">
      <c r="A248" s="196"/>
      <c r="B248" s="199"/>
      <c r="C248" s="161" t="s">
        <v>34</v>
      </c>
      <c r="D248" s="55"/>
      <c r="E248" s="56">
        <f>IF(D248="","",VLOOKUP(B240,'参照資料'!$A$5:$E$31,3,FALSE))</f>
      </c>
      <c r="F248" s="57">
        <f>IF(D248="","",VLOOKUP(B240,'参照資料'!$A$5:$E$31,2,FALSE)/100)</f>
      </c>
      <c r="G248" s="57">
        <f>IF(D248="","",VLOOKUP(B240,'参照資料'!$A$5:$E$31,4,FALSE)/100)</f>
      </c>
      <c r="H248" s="97">
        <f t="shared" si="36"/>
      </c>
      <c r="I248" s="163"/>
      <c r="J248" s="59">
        <f>IF(D248="","",VLOOKUP(B240,'参照資料'!$A$5:$E$31,5,FALSE)/100)</f>
      </c>
      <c r="K248" s="60">
        <f>IF(D248=0,0,I240*J248)</f>
        <v>0</v>
      </c>
      <c r="L248" s="61">
        <f t="shared" si="37"/>
      </c>
      <c r="M248" s="190"/>
      <c r="N248" s="193"/>
      <c r="O248" s="179"/>
      <c r="P248" s="182"/>
      <c r="Q248" s="70">
        <f>IF(D248="","",L248*P240)</f>
      </c>
      <c r="R248" s="185"/>
      <c r="S248" s="63">
        <f>IF(D248=0,0,Q248/R240)</f>
        <v>0</v>
      </c>
      <c r="T248" s="169"/>
      <c r="U248" s="166"/>
    </row>
    <row r="249" spans="1:21" ht="15" customHeight="1">
      <c r="A249" s="196"/>
      <c r="B249" s="199"/>
      <c r="C249" s="161" t="s">
        <v>176</v>
      </c>
      <c r="D249" s="55"/>
      <c r="E249" s="56">
        <f>IF(D249="","",VLOOKUP(B240,'参照資料'!$A$5:$E$31,3,FALSE))</f>
      </c>
      <c r="F249" s="57">
        <f>IF(D249="","",VLOOKUP(B240,'参照資料'!$A$5:$E$31,2,FALSE)/100)</f>
      </c>
      <c r="G249" s="57">
        <f>IF(D249="","",VLOOKUP(B240,'参照資料'!$A$5:$E$31,4,FALSE)/100)</f>
      </c>
      <c r="H249" s="58">
        <f t="shared" si="36"/>
      </c>
      <c r="I249" s="163"/>
      <c r="J249" s="59">
        <f>IF(D249="","",VLOOKUP(B240,'参照資料'!$A$5:$E$31,5,FALSE)/100)</f>
      </c>
      <c r="K249" s="60">
        <f>IF(D249=0,0,I240*J249)</f>
        <v>0</v>
      </c>
      <c r="L249" s="61">
        <f t="shared" si="37"/>
      </c>
      <c r="M249" s="190"/>
      <c r="N249" s="193"/>
      <c r="O249" s="179"/>
      <c r="P249" s="182"/>
      <c r="Q249" s="70">
        <f>IF(D249="","",L249*P240)</f>
      </c>
      <c r="R249" s="185"/>
      <c r="S249" s="63">
        <f>IF(D249=0,0,Q249/R240)</f>
        <v>0</v>
      </c>
      <c r="T249" s="169"/>
      <c r="U249" s="166"/>
    </row>
    <row r="250" spans="1:21" ht="15" customHeight="1">
      <c r="A250" s="196"/>
      <c r="B250" s="199"/>
      <c r="C250" s="161" t="s">
        <v>177</v>
      </c>
      <c r="D250" s="55"/>
      <c r="E250" s="56">
        <f>IF(D250="","",VLOOKUP(B240,'参照資料'!$A$5:$E$31,3,FALSE))</f>
      </c>
      <c r="F250" s="57">
        <f>IF(D250="","",VLOOKUP(B240,'参照資料'!$A$5:$E$31,2,FALSE)/100)</f>
      </c>
      <c r="G250" s="57">
        <f>IF(D250="","",VLOOKUP(B240,'参照資料'!$A$5:$E$31,4,FALSE)/100)</f>
      </c>
      <c r="H250" s="58">
        <f t="shared" si="36"/>
      </c>
      <c r="I250" s="163"/>
      <c r="J250" s="59">
        <f>IF(D250="","",VLOOKUP(B240,'参照資料'!$A$5:$E$31,5,FALSE)/100)</f>
      </c>
      <c r="K250" s="60">
        <f>IF(D250=0,0,I240*J250)</f>
        <v>0</v>
      </c>
      <c r="L250" s="61">
        <f t="shared" si="37"/>
      </c>
      <c r="M250" s="190"/>
      <c r="N250" s="193"/>
      <c r="O250" s="179"/>
      <c r="P250" s="182"/>
      <c r="Q250" s="70">
        <f>IF(D250="","",L250*P240)</f>
      </c>
      <c r="R250" s="185"/>
      <c r="S250" s="63">
        <f>IF(D250=0,0,Q250/R240)</f>
        <v>0</v>
      </c>
      <c r="T250" s="169"/>
      <c r="U250" s="166"/>
    </row>
    <row r="251" spans="1:21" ht="15" customHeight="1">
      <c r="A251" s="196"/>
      <c r="B251" s="199"/>
      <c r="C251" s="161" t="s">
        <v>178</v>
      </c>
      <c r="D251" s="55"/>
      <c r="E251" s="56">
        <f>IF(D251="","",VLOOKUP(B240,'参照資料'!$A$5:$E$31,3,FALSE))</f>
      </c>
      <c r="F251" s="57">
        <f>IF(D251="","",VLOOKUP(B240,'参照資料'!$A$5:$E$31,2,FALSE)/100)</f>
      </c>
      <c r="G251" s="57">
        <f>IF(D251="","",VLOOKUP(B240,'参照資料'!$A$5:$E$31,4,FALSE)/100)</f>
      </c>
      <c r="H251" s="58">
        <f t="shared" si="36"/>
      </c>
      <c r="I251" s="163"/>
      <c r="J251" s="59">
        <f>IF(D251="","",VLOOKUP(B240,'参照資料'!$A$5:$E$31,5,FALSE)/100)</f>
      </c>
      <c r="K251" s="60">
        <f>IF(D251=0,0,I240*J251)</f>
        <v>0</v>
      </c>
      <c r="L251" s="61">
        <f t="shared" si="37"/>
      </c>
      <c r="M251" s="191"/>
      <c r="N251" s="194"/>
      <c r="O251" s="180"/>
      <c r="P251" s="183"/>
      <c r="Q251" s="71">
        <f>IF(D251="","",L251*P240)</f>
      </c>
      <c r="R251" s="186"/>
      <c r="S251" s="72">
        <f>IF(D251=0,0,Q251/R240)</f>
        <v>0</v>
      </c>
      <c r="T251" s="169"/>
      <c r="U251" s="167"/>
    </row>
    <row r="252" spans="1:21" ht="15" customHeight="1">
      <c r="A252" s="197"/>
      <c r="B252" s="64" t="s">
        <v>48</v>
      </c>
      <c r="C252" s="175">
        <f>D252*E252/10*F252*G252</f>
        <v>0</v>
      </c>
      <c r="D252" s="176"/>
      <c r="E252" s="176"/>
      <c r="F252" s="176"/>
      <c r="G252" s="176"/>
      <c r="H252" s="176"/>
      <c r="I252" s="176"/>
      <c r="J252" s="176"/>
      <c r="K252" s="176"/>
      <c r="L252" s="176"/>
      <c r="M252" s="176"/>
      <c r="N252" s="176"/>
      <c r="O252" s="176"/>
      <c r="P252" s="176"/>
      <c r="Q252" s="176"/>
      <c r="R252" s="177"/>
      <c r="S252" s="77">
        <f>SUM(S240:S251)</f>
        <v>0</v>
      </c>
      <c r="T252" s="78"/>
      <c r="U252" s="79">
        <f>IF(B240="","",T240/S252)</f>
      </c>
    </row>
    <row r="253" spans="1:21" ht="15" customHeight="1">
      <c r="A253" s="195"/>
      <c r="B253" s="198"/>
      <c r="C253" s="161" t="s">
        <v>133</v>
      </c>
      <c r="D253" s="55"/>
      <c r="E253" s="56">
        <f>IF(D253="","",VLOOKUP(B253,'参照資料'!$A$5:$E$31,3,FALSE))</f>
      </c>
      <c r="F253" s="57">
        <f>IF(D253="","",VLOOKUP(B253,'参照資料'!$A$5:$E$31,2,FALSE)/100)</f>
      </c>
      <c r="G253" s="57">
        <f>IF(D253="","",VLOOKUP(B253,'参照資料'!$A$5:$E$31,4,FALSE)/100)</f>
      </c>
      <c r="H253" s="58">
        <f aca="true" t="shared" si="38" ref="H253:H264">IF(D253="","",D253*E253/10*F253*G253)</f>
      </c>
      <c r="I253" s="168">
        <v>8</v>
      </c>
      <c r="J253" s="59">
        <f>IF(D253="","",VLOOKUP(B253,'参照資料'!$A$5:$E$31,5,FALSE)/100)</f>
      </c>
      <c r="K253" s="60">
        <f>IF(D253=0,0,I253*J253)</f>
        <v>0</v>
      </c>
      <c r="L253" s="61">
        <f aca="true" t="shared" si="39" ref="L253:L264">IF(D253="","",H253*K253)</f>
      </c>
      <c r="M253" s="189"/>
      <c r="N253" s="192"/>
      <c r="O253" s="178">
        <f>IF(B253="","",INDEX(稼働日数,$AK$5+1,M253-1)/100)</f>
      </c>
      <c r="P253" s="181">
        <f>IF(B253="","",N253*O253)</f>
      </c>
      <c r="Q253" s="70">
        <f>IF(D253="","",L253*P253)</f>
      </c>
      <c r="R253" s="184"/>
      <c r="S253" s="63">
        <f>IF(D253=0,0,Q253/R253)</f>
        <v>0</v>
      </c>
      <c r="T253" s="164"/>
      <c r="U253" s="165"/>
    </row>
    <row r="254" spans="1:21" ht="15" customHeight="1">
      <c r="A254" s="196"/>
      <c r="B254" s="199"/>
      <c r="C254" s="161" t="s">
        <v>132</v>
      </c>
      <c r="D254" s="55"/>
      <c r="E254" s="56">
        <f>IF(D254="","",VLOOKUP(B253,'参照資料'!$A$5:$E$31,3,FALSE))</f>
      </c>
      <c r="F254" s="57">
        <f>IF(D254="","",VLOOKUP(B253,'参照資料'!$A$5:$E$31,2,FALSE)/100)</f>
      </c>
      <c r="G254" s="57">
        <f>IF(D254="","",VLOOKUP(B253,'参照資料'!$A$5:$E$31,4,FALSE)/100)</f>
      </c>
      <c r="H254" s="58">
        <f t="shared" si="38"/>
      </c>
      <c r="I254" s="163"/>
      <c r="J254" s="59">
        <f>IF(D254="","",VLOOKUP(B253,'参照資料'!$A$5:$E$31,5,FALSE)/100)</f>
      </c>
      <c r="K254" s="60">
        <f>IF(D254=0,0,I253*J254)</f>
        <v>0</v>
      </c>
      <c r="L254" s="61">
        <f t="shared" si="39"/>
      </c>
      <c r="M254" s="190"/>
      <c r="N254" s="193"/>
      <c r="O254" s="179"/>
      <c r="P254" s="182"/>
      <c r="Q254" s="70">
        <f>IF(D254="","",L254*P253)</f>
      </c>
      <c r="R254" s="185"/>
      <c r="S254" s="63">
        <f>IF(D254=0,0,Q254/R253)</f>
        <v>0</v>
      </c>
      <c r="T254" s="169"/>
      <c r="U254" s="166"/>
    </row>
    <row r="255" spans="1:21" ht="15" customHeight="1">
      <c r="A255" s="196"/>
      <c r="B255" s="199"/>
      <c r="C255" s="161" t="s">
        <v>131</v>
      </c>
      <c r="D255" s="55"/>
      <c r="E255" s="56">
        <f>IF(D255="","",VLOOKUP(B253,'参照資料'!$A$5:$E$31,3,FALSE))</f>
      </c>
      <c r="F255" s="57">
        <f>IF(D255="","",VLOOKUP(B253,'参照資料'!$A$5:$E$31,2,FALSE)/100)</f>
      </c>
      <c r="G255" s="57">
        <f>IF(D255="","",VLOOKUP(B253,'参照資料'!$A$5:$E$31,4,FALSE)/100)</f>
      </c>
      <c r="H255" s="58">
        <f t="shared" si="38"/>
      </c>
      <c r="I255" s="163"/>
      <c r="J255" s="59">
        <f>IF(D255="","",VLOOKUP(B253,'参照資料'!$A$5:$E$31,5,FALSE)/100)</f>
      </c>
      <c r="K255" s="60">
        <f>IF(D255=0,0,I253*J255)</f>
        <v>0</v>
      </c>
      <c r="L255" s="61">
        <f t="shared" si="39"/>
      </c>
      <c r="M255" s="190"/>
      <c r="N255" s="193"/>
      <c r="O255" s="179"/>
      <c r="P255" s="182"/>
      <c r="Q255" s="70">
        <f>IF(D255="","",L255*P253)</f>
      </c>
      <c r="R255" s="185"/>
      <c r="S255" s="63">
        <f>IF(D255=0,0,Q255/R253)</f>
        <v>0</v>
      </c>
      <c r="T255" s="169"/>
      <c r="U255" s="166"/>
    </row>
    <row r="256" spans="1:21" ht="15" customHeight="1">
      <c r="A256" s="196"/>
      <c r="B256" s="199"/>
      <c r="C256" s="161" t="s">
        <v>130</v>
      </c>
      <c r="D256" s="55"/>
      <c r="E256" s="56">
        <f>IF(D256="","",VLOOKUP(B253,'参照資料'!$A$5:$E$31,3,FALSE))</f>
      </c>
      <c r="F256" s="57">
        <f>IF(D256="","",VLOOKUP(B253,'参照資料'!$A$5:$E$31,2,FALSE)/100)</f>
      </c>
      <c r="G256" s="57">
        <f>IF(D256="","",VLOOKUP(B253,'参照資料'!$A$5:$E$31,4,FALSE)/100)</f>
      </c>
      <c r="H256" s="58">
        <f t="shared" si="38"/>
      </c>
      <c r="I256" s="163"/>
      <c r="J256" s="59">
        <f>IF(D256="","",VLOOKUP(B253,'参照資料'!$A$5:$E$31,5,FALSE)/100)</f>
      </c>
      <c r="K256" s="60">
        <f>IF(D256=0,0,I253*J256)</f>
        <v>0</v>
      </c>
      <c r="L256" s="61">
        <f t="shared" si="39"/>
      </c>
      <c r="M256" s="190"/>
      <c r="N256" s="193"/>
      <c r="O256" s="179"/>
      <c r="P256" s="182"/>
      <c r="Q256" s="70">
        <f>IF(D256="","",L256*P253)</f>
      </c>
      <c r="R256" s="185"/>
      <c r="S256" s="63">
        <f>IF(D256=0,0,Q256/R253)</f>
        <v>0</v>
      </c>
      <c r="T256" s="169"/>
      <c r="U256" s="166"/>
    </row>
    <row r="257" spans="1:21" ht="15" customHeight="1">
      <c r="A257" s="196"/>
      <c r="B257" s="199"/>
      <c r="C257" s="161" t="s">
        <v>128</v>
      </c>
      <c r="D257" s="55"/>
      <c r="E257" s="56">
        <f>IF(D257="","",VLOOKUP(B253,'参照資料'!$A$5:$E$31,3,FALSE))</f>
      </c>
      <c r="F257" s="57">
        <f>IF(D257="","",VLOOKUP(B253,'参照資料'!$A$5:$E$31,2,FALSE)/100)</f>
      </c>
      <c r="G257" s="57">
        <f>IF(D257="","",VLOOKUP(B253,'参照資料'!$A$5:$E$31,4,FALSE)/100)</f>
      </c>
      <c r="H257" s="58">
        <f t="shared" si="38"/>
      </c>
      <c r="I257" s="163"/>
      <c r="J257" s="59">
        <f>IF(D257="","",VLOOKUP(B253,'参照資料'!$A$5:$E$31,5,FALSE)/100)</f>
      </c>
      <c r="K257" s="60">
        <f>IF(D257=0,0,I253*J257)</f>
        <v>0</v>
      </c>
      <c r="L257" s="61">
        <f t="shared" si="39"/>
      </c>
      <c r="M257" s="190"/>
      <c r="N257" s="193"/>
      <c r="O257" s="179"/>
      <c r="P257" s="182"/>
      <c r="Q257" s="70">
        <f>IF(D257="","",L257*P253)</f>
      </c>
      <c r="R257" s="185"/>
      <c r="S257" s="63">
        <f>IF(D257=0,0,Q257/R253)</f>
        <v>0</v>
      </c>
      <c r="T257" s="169"/>
      <c r="U257" s="166"/>
    </row>
    <row r="258" spans="1:21" ht="15" customHeight="1">
      <c r="A258" s="196"/>
      <c r="B258" s="199"/>
      <c r="C258" s="161" t="s">
        <v>129</v>
      </c>
      <c r="D258" s="55"/>
      <c r="E258" s="56">
        <f>IF(D258="","",VLOOKUP(B253,'参照資料'!$A$5:$E$31,3,FALSE))</f>
      </c>
      <c r="F258" s="57">
        <f>IF(D258="","",VLOOKUP(B253,'参照資料'!$A$5:$E$31,2,FALSE)/100)</f>
      </c>
      <c r="G258" s="57">
        <f>IF(D258="","",VLOOKUP(B253,'参照資料'!$A$5:$E$31,4,FALSE)/100)</f>
      </c>
      <c r="H258" s="58">
        <f t="shared" si="38"/>
      </c>
      <c r="I258" s="163"/>
      <c r="J258" s="59">
        <f>IF(D258="","",VLOOKUP(B253,'参照資料'!$A$5:$E$31,5,FALSE)/100)</f>
      </c>
      <c r="K258" s="60">
        <f>IF(D258=0,0,I253*J258)</f>
        <v>0</v>
      </c>
      <c r="L258" s="61">
        <f t="shared" si="39"/>
      </c>
      <c r="M258" s="190"/>
      <c r="N258" s="193"/>
      <c r="O258" s="179"/>
      <c r="P258" s="182"/>
      <c r="Q258" s="70">
        <f>IF(D258="","",L258*P253)</f>
      </c>
      <c r="R258" s="185"/>
      <c r="S258" s="63">
        <f>IF(D258=0,0,Q258/R253)</f>
        <v>0</v>
      </c>
      <c r="T258" s="169"/>
      <c r="U258" s="166"/>
    </row>
    <row r="259" spans="1:21" ht="15" customHeight="1">
      <c r="A259" s="196"/>
      <c r="B259" s="199"/>
      <c r="C259" s="162" t="s">
        <v>52</v>
      </c>
      <c r="D259" s="93"/>
      <c r="E259" s="94">
        <f>IF(D259="","",VLOOKUP(B253,'参照資料'!$A$5:$E$31,3,FALSE))</f>
      </c>
      <c r="F259" s="95">
        <f>IF(D259="","",VLOOKUP(B253,'参照資料'!$A$5:$E$31,2,FALSE)/100)</f>
      </c>
      <c r="G259" s="95">
        <f>IF(D259="","",VLOOKUP(B253,'参照資料'!$A$5:$E$31,4,FALSE)/100)</f>
      </c>
      <c r="H259" s="96">
        <f t="shared" si="38"/>
      </c>
      <c r="I259" s="163"/>
      <c r="J259" s="98">
        <f>IF(D259="","",VLOOKUP(B253,'参照資料'!$A$5:$E$31,5,FALSE)/100)</f>
      </c>
      <c r="K259" s="99">
        <f>IF(D259=0,0,I253*J259)</f>
        <v>0</v>
      </c>
      <c r="L259" s="100">
        <f t="shared" si="39"/>
      </c>
      <c r="M259" s="190"/>
      <c r="N259" s="193"/>
      <c r="O259" s="179"/>
      <c r="P259" s="182"/>
      <c r="Q259" s="101">
        <f>IF(D259="","",L259*P253)</f>
      </c>
      <c r="R259" s="185"/>
      <c r="S259" s="102">
        <f>IF(D259=0,0,Q259/R253)</f>
        <v>0</v>
      </c>
      <c r="T259" s="169"/>
      <c r="U259" s="166"/>
    </row>
    <row r="260" spans="1:21" ht="15" customHeight="1">
      <c r="A260" s="196"/>
      <c r="B260" s="199"/>
      <c r="C260" s="161" t="s">
        <v>33</v>
      </c>
      <c r="D260" s="55"/>
      <c r="E260" s="56">
        <f>IF(D260="","",VLOOKUP(B253,'参照資料'!$A$5:$E$31,3,FALSE))</f>
      </c>
      <c r="F260" s="57">
        <f>IF(D260="","",VLOOKUP(B253,'参照資料'!$A$5:$E$31,2,FALSE)/100)</f>
      </c>
      <c r="G260" s="57">
        <f>IF(D260="","",VLOOKUP(B253,'参照資料'!$A$5:$E$31,4,FALSE)/100)</f>
      </c>
      <c r="H260" s="97">
        <f t="shared" si="38"/>
      </c>
      <c r="I260" s="163"/>
      <c r="J260" s="59">
        <f>IF(D260="","",VLOOKUP(B253,'参照資料'!$A$5:$E$31,5,FALSE)/100)</f>
      </c>
      <c r="K260" s="60">
        <f>IF(D260=0,0,I253*J260)</f>
        <v>0</v>
      </c>
      <c r="L260" s="61">
        <f t="shared" si="39"/>
      </c>
      <c r="M260" s="190"/>
      <c r="N260" s="193"/>
      <c r="O260" s="179"/>
      <c r="P260" s="182"/>
      <c r="Q260" s="70">
        <f>IF(D260="","",L260*P253)</f>
      </c>
      <c r="R260" s="185"/>
      <c r="S260" s="63">
        <f>IF(D260=0,0,Q260/R253)</f>
        <v>0</v>
      </c>
      <c r="T260" s="169"/>
      <c r="U260" s="166"/>
    </row>
    <row r="261" spans="1:21" ht="15" customHeight="1">
      <c r="A261" s="196"/>
      <c r="B261" s="199"/>
      <c r="C261" s="161" t="s">
        <v>34</v>
      </c>
      <c r="D261" s="55"/>
      <c r="E261" s="56">
        <f>IF(D261="","",VLOOKUP(B253,'参照資料'!$A$5:$E$31,3,FALSE))</f>
      </c>
      <c r="F261" s="57">
        <f>IF(D261="","",VLOOKUP(B253,'参照資料'!$A$5:$E$31,2,FALSE)/100)</f>
      </c>
      <c r="G261" s="57">
        <f>IF(D261="","",VLOOKUP(B253,'参照資料'!$A$5:$E$31,4,FALSE)/100)</f>
      </c>
      <c r="H261" s="97">
        <f t="shared" si="38"/>
      </c>
      <c r="I261" s="163"/>
      <c r="J261" s="59">
        <f>IF(D261="","",VLOOKUP(B253,'参照資料'!$A$5:$E$31,5,FALSE)/100)</f>
      </c>
      <c r="K261" s="60">
        <f>IF(D261=0,0,I253*J261)</f>
        <v>0</v>
      </c>
      <c r="L261" s="61">
        <f t="shared" si="39"/>
      </c>
      <c r="M261" s="190"/>
      <c r="N261" s="193"/>
      <c r="O261" s="179"/>
      <c r="P261" s="182"/>
      <c r="Q261" s="70">
        <f>IF(D261="","",L261*P253)</f>
      </c>
      <c r="R261" s="185"/>
      <c r="S261" s="63">
        <f>IF(D261=0,0,Q261/R253)</f>
        <v>0</v>
      </c>
      <c r="T261" s="169"/>
      <c r="U261" s="166"/>
    </row>
    <row r="262" spans="1:21" ht="15" customHeight="1">
      <c r="A262" s="196"/>
      <c r="B262" s="199"/>
      <c r="C262" s="161" t="s">
        <v>176</v>
      </c>
      <c r="D262" s="55"/>
      <c r="E262" s="56">
        <f>IF(D262="","",VLOOKUP(B253,'参照資料'!$A$5:$E$31,3,FALSE))</f>
      </c>
      <c r="F262" s="57">
        <f>IF(D262="","",VLOOKUP(B253,'参照資料'!$A$5:$E$31,2,FALSE)/100)</f>
      </c>
      <c r="G262" s="57">
        <f>IF(D262="","",VLOOKUP(B253,'参照資料'!$A$5:$E$31,4,FALSE)/100)</f>
      </c>
      <c r="H262" s="58">
        <f t="shared" si="38"/>
      </c>
      <c r="I262" s="163"/>
      <c r="J262" s="59">
        <f>IF(D262="","",VLOOKUP(B253,'参照資料'!$A$5:$E$31,5,FALSE)/100)</f>
      </c>
      <c r="K262" s="60">
        <f>IF(D262=0,0,I253*J262)</f>
        <v>0</v>
      </c>
      <c r="L262" s="61">
        <f t="shared" si="39"/>
      </c>
      <c r="M262" s="190"/>
      <c r="N262" s="193"/>
      <c r="O262" s="179"/>
      <c r="P262" s="182"/>
      <c r="Q262" s="70">
        <f>IF(D262="","",L262*P253)</f>
      </c>
      <c r="R262" s="185"/>
      <c r="S262" s="63">
        <f>IF(D262=0,0,Q262/R253)</f>
        <v>0</v>
      </c>
      <c r="T262" s="169"/>
      <c r="U262" s="166"/>
    </row>
    <row r="263" spans="1:21" ht="15" customHeight="1">
      <c r="A263" s="196"/>
      <c r="B263" s="199"/>
      <c r="C263" s="161" t="s">
        <v>177</v>
      </c>
      <c r="D263" s="55"/>
      <c r="E263" s="56">
        <f>IF(D263="","",VLOOKUP(B253,'参照資料'!$A$5:$E$31,3,FALSE))</f>
      </c>
      <c r="F263" s="57">
        <f>IF(D263="","",VLOOKUP(B253,'参照資料'!$A$5:$E$31,2,FALSE)/100)</f>
      </c>
      <c r="G263" s="57">
        <f>IF(D263="","",VLOOKUP(B253,'参照資料'!$A$5:$E$31,4,FALSE)/100)</f>
      </c>
      <c r="H263" s="58">
        <f t="shared" si="38"/>
      </c>
      <c r="I263" s="163"/>
      <c r="J263" s="59">
        <f>IF(D263="","",VLOOKUP(B253,'参照資料'!$A$5:$E$31,5,FALSE)/100)</f>
      </c>
      <c r="K263" s="60">
        <f>IF(D263=0,0,I253*J263)</f>
        <v>0</v>
      </c>
      <c r="L263" s="61">
        <f t="shared" si="39"/>
      </c>
      <c r="M263" s="190"/>
      <c r="N263" s="193"/>
      <c r="O263" s="179"/>
      <c r="P263" s="182"/>
      <c r="Q263" s="70">
        <f>IF(D263="","",L263*P253)</f>
      </c>
      <c r="R263" s="185"/>
      <c r="S263" s="63">
        <f>IF(D263=0,0,Q263/R253)</f>
        <v>0</v>
      </c>
      <c r="T263" s="169"/>
      <c r="U263" s="166"/>
    </row>
    <row r="264" spans="1:21" ht="15" customHeight="1">
      <c r="A264" s="196"/>
      <c r="B264" s="199"/>
      <c r="C264" s="161" t="s">
        <v>178</v>
      </c>
      <c r="D264" s="55"/>
      <c r="E264" s="56">
        <f>IF(D264="","",VLOOKUP(B253,'参照資料'!$A$5:$E$31,3,FALSE))</f>
      </c>
      <c r="F264" s="57">
        <f>IF(D264="","",VLOOKUP(B253,'参照資料'!$A$5:$E$31,2,FALSE)/100)</f>
      </c>
      <c r="G264" s="57">
        <f>IF(D264="","",VLOOKUP(B253,'参照資料'!$A$5:$E$31,4,FALSE)/100)</f>
      </c>
      <c r="H264" s="58">
        <f t="shared" si="38"/>
      </c>
      <c r="I264" s="163"/>
      <c r="J264" s="59">
        <f>IF(D264="","",VLOOKUP(B253,'参照資料'!$A$5:$E$31,5,FALSE)/100)</f>
      </c>
      <c r="K264" s="60">
        <f>IF(D264=0,0,I253*J264)</f>
        <v>0</v>
      </c>
      <c r="L264" s="61">
        <f t="shared" si="39"/>
      </c>
      <c r="M264" s="191"/>
      <c r="N264" s="194"/>
      <c r="O264" s="180"/>
      <c r="P264" s="183"/>
      <c r="Q264" s="71">
        <f>IF(D264="","",L264*P253)</f>
      </c>
      <c r="R264" s="186"/>
      <c r="S264" s="72">
        <f>IF(D264=0,0,Q264/R253)</f>
        <v>0</v>
      </c>
      <c r="T264" s="169"/>
      <c r="U264" s="167"/>
    </row>
    <row r="265" spans="1:21" ht="15" customHeight="1">
      <c r="A265" s="197"/>
      <c r="B265" s="64" t="s">
        <v>48</v>
      </c>
      <c r="C265" s="175">
        <f>D265*E265/10*F265*G265</f>
        <v>0</v>
      </c>
      <c r="D265" s="176"/>
      <c r="E265" s="176"/>
      <c r="F265" s="176"/>
      <c r="G265" s="176"/>
      <c r="H265" s="176"/>
      <c r="I265" s="176"/>
      <c r="J265" s="176"/>
      <c r="K265" s="176"/>
      <c r="L265" s="176"/>
      <c r="M265" s="176"/>
      <c r="N265" s="176"/>
      <c r="O265" s="176"/>
      <c r="P265" s="176"/>
      <c r="Q265" s="176"/>
      <c r="R265" s="177"/>
      <c r="S265" s="77">
        <f>SUM(S253:S264)</f>
        <v>0</v>
      </c>
      <c r="T265" s="78"/>
      <c r="U265" s="79">
        <f>IF(B253="","",T253/S265)</f>
      </c>
    </row>
    <row r="266" spans="1:21" ht="15" customHeight="1">
      <c r="A266" s="195"/>
      <c r="B266" s="198"/>
      <c r="C266" s="161" t="s">
        <v>133</v>
      </c>
      <c r="D266" s="55"/>
      <c r="E266" s="56">
        <f>IF(D266="","",VLOOKUP(B266,'参照資料'!$A$5:$E$31,3,FALSE))</f>
      </c>
      <c r="F266" s="57">
        <f>IF(D266="","",VLOOKUP(B266,'参照資料'!$A$5:$E$31,2,FALSE)/100)</f>
      </c>
      <c r="G266" s="57">
        <f>IF(D266="","",VLOOKUP(B266,'参照資料'!$A$5:$E$31,4,FALSE)/100)</f>
      </c>
      <c r="H266" s="58">
        <f aca="true" t="shared" si="40" ref="H266:H277">IF(D266="","",D266*E266/10*F266*G266)</f>
      </c>
      <c r="I266" s="168">
        <v>8</v>
      </c>
      <c r="J266" s="59">
        <f>IF(D266="","",VLOOKUP(B266,'参照資料'!$A$5:$E$31,5,FALSE)/100)</f>
      </c>
      <c r="K266" s="60">
        <f>IF(D266=0,0,I266*J266)</f>
        <v>0</v>
      </c>
      <c r="L266" s="61">
        <f aca="true" t="shared" si="41" ref="L266:L277">IF(D266="","",H266*K266)</f>
      </c>
      <c r="M266" s="189"/>
      <c r="N266" s="192"/>
      <c r="O266" s="178">
        <f>IF(B266="","",INDEX(稼働日数,$AK$5+1,M266-1)/100)</f>
      </c>
      <c r="P266" s="181">
        <f>IF(B266="","",N266*O266)</f>
      </c>
      <c r="Q266" s="70">
        <f>IF(D266="","",L266*P266)</f>
      </c>
      <c r="R266" s="184"/>
      <c r="S266" s="63">
        <f>IF(D266=0,0,Q266/R266)</f>
        <v>0</v>
      </c>
      <c r="T266" s="164"/>
      <c r="U266" s="165"/>
    </row>
    <row r="267" spans="1:21" ht="15" customHeight="1">
      <c r="A267" s="196"/>
      <c r="B267" s="199"/>
      <c r="C267" s="161" t="s">
        <v>132</v>
      </c>
      <c r="D267" s="55"/>
      <c r="E267" s="56">
        <f>IF(D267="","",VLOOKUP(B266,'参照資料'!$A$5:$E$31,3,FALSE))</f>
      </c>
      <c r="F267" s="57">
        <f>IF(D267="","",VLOOKUP(B266,'参照資料'!$A$5:$E$31,2,FALSE)/100)</f>
      </c>
      <c r="G267" s="57">
        <f>IF(D267="","",VLOOKUP(B266,'参照資料'!$A$5:$E$31,4,FALSE)/100)</f>
      </c>
      <c r="H267" s="58">
        <f t="shared" si="40"/>
      </c>
      <c r="I267" s="163"/>
      <c r="J267" s="59">
        <f>IF(D267="","",VLOOKUP(B266,'参照資料'!$A$5:$E$31,5,FALSE)/100)</f>
      </c>
      <c r="K267" s="60">
        <f>IF(D267=0,0,I266*J267)</f>
        <v>0</v>
      </c>
      <c r="L267" s="61">
        <f t="shared" si="41"/>
      </c>
      <c r="M267" s="190"/>
      <c r="N267" s="193"/>
      <c r="O267" s="179"/>
      <c r="P267" s="182"/>
      <c r="Q267" s="70">
        <f>IF(D267="","",L267*P266)</f>
      </c>
      <c r="R267" s="185"/>
      <c r="S267" s="63">
        <f>IF(D267=0,0,Q267/R266)</f>
        <v>0</v>
      </c>
      <c r="T267" s="169"/>
      <c r="U267" s="166"/>
    </row>
    <row r="268" spans="1:21" ht="15" customHeight="1">
      <c r="A268" s="196"/>
      <c r="B268" s="199"/>
      <c r="C268" s="161" t="s">
        <v>131</v>
      </c>
      <c r="D268" s="55"/>
      <c r="E268" s="56">
        <f>IF(D268="","",VLOOKUP(B266,'参照資料'!$A$5:$E$31,3,FALSE))</f>
      </c>
      <c r="F268" s="57">
        <f>IF(D268="","",VLOOKUP(B266,'参照資料'!$A$5:$E$31,2,FALSE)/100)</f>
      </c>
      <c r="G268" s="57">
        <f>IF(D268="","",VLOOKUP(B266,'参照資料'!$A$5:$E$31,4,FALSE)/100)</f>
      </c>
      <c r="H268" s="58">
        <f t="shared" si="40"/>
      </c>
      <c r="I268" s="163"/>
      <c r="J268" s="59">
        <f>IF(D268="","",VLOOKUP(B266,'参照資料'!$A$5:$E$31,5,FALSE)/100)</f>
      </c>
      <c r="K268" s="60">
        <f>IF(D268=0,0,I266*J268)</f>
        <v>0</v>
      </c>
      <c r="L268" s="61">
        <f t="shared" si="41"/>
      </c>
      <c r="M268" s="190"/>
      <c r="N268" s="193"/>
      <c r="O268" s="179"/>
      <c r="P268" s="182"/>
      <c r="Q268" s="70">
        <f>IF(D268="","",L268*P266)</f>
      </c>
      <c r="R268" s="185"/>
      <c r="S268" s="63">
        <f>IF(D268=0,0,Q268/R266)</f>
        <v>0</v>
      </c>
      <c r="T268" s="169"/>
      <c r="U268" s="166"/>
    </row>
    <row r="269" spans="1:21" ht="15" customHeight="1">
      <c r="A269" s="196"/>
      <c r="B269" s="199"/>
      <c r="C269" s="161" t="s">
        <v>130</v>
      </c>
      <c r="D269" s="55"/>
      <c r="E269" s="56">
        <f>IF(D269="","",VLOOKUP(B266,'参照資料'!$A$5:$E$31,3,FALSE))</f>
      </c>
      <c r="F269" s="57">
        <f>IF(D269="","",VLOOKUP(B266,'参照資料'!$A$5:$E$31,2,FALSE)/100)</f>
      </c>
      <c r="G269" s="57">
        <f>IF(D269="","",VLOOKUP(B266,'参照資料'!$A$5:$E$31,4,FALSE)/100)</f>
      </c>
      <c r="H269" s="58">
        <f t="shared" si="40"/>
      </c>
      <c r="I269" s="163"/>
      <c r="J269" s="59">
        <f>IF(D269="","",VLOOKUP(B266,'参照資料'!$A$5:$E$31,5,FALSE)/100)</f>
      </c>
      <c r="K269" s="60">
        <f>IF(D269=0,0,I266*J269)</f>
        <v>0</v>
      </c>
      <c r="L269" s="61">
        <f t="shared" si="41"/>
      </c>
      <c r="M269" s="190"/>
      <c r="N269" s="193"/>
      <c r="O269" s="179"/>
      <c r="P269" s="182"/>
      <c r="Q269" s="70">
        <f>IF(D269="","",L269*P266)</f>
      </c>
      <c r="R269" s="185"/>
      <c r="S269" s="63">
        <f>IF(D269=0,0,Q269/R266)</f>
        <v>0</v>
      </c>
      <c r="T269" s="169"/>
      <c r="U269" s="166"/>
    </row>
    <row r="270" spans="1:21" ht="15" customHeight="1">
      <c r="A270" s="196"/>
      <c r="B270" s="199"/>
      <c r="C270" s="161" t="s">
        <v>128</v>
      </c>
      <c r="D270" s="55"/>
      <c r="E270" s="56">
        <f>IF(D270="","",VLOOKUP(B266,'参照資料'!$A$5:$E$31,3,FALSE))</f>
      </c>
      <c r="F270" s="57">
        <f>IF(D270="","",VLOOKUP(B266,'参照資料'!$A$5:$E$31,2,FALSE)/100)</f>
      </c>
      <c r="G270" s="57">
        <f>IF(D270="","",VLOOKUP(B266,'参照資料'!$A$5:$E$31,4,FALSE)/100)</f>
      </c>
      <c r="H270" s="58">
        <f t="shared" si="40"/>
      </c>
      <c r="I270" s="163"/>
      <c r="J270" s="59">
        <f>IF(D270="","",VLOOKUP(B266,'参照資料'!$A$5:$E$31,5,FALSE)/100)</f>
      </c>
      <c r="K270" s="60">
        <f>IF(D270=0,0,I266*J270)</f>
        <v>0</v>
      </c>
      <c r="L270" s="61">
        <f t="shared" si="41"/>
      </c>
      <c r="M270" s="190"/>
      <c r="N270" s="193"/>
      <c r="O270" s="179"/>
      <c r="P270" s="182"/>
      <c r="Q270" s="70">
        <f>IF(D270="","",L270*P266)</f>
      </c>
      <c r="R270" s="185"/>
      <c r="S270" s="63">
        <f>IF(D270=0,0,Q270/R266)</f>
        <v>0</v>
      </c>
      <c r="T270" s="169"/>
      <c r="U270" s="166"/>
    </row>
    <row r="271" spans="1:21" ht="15" customHeight="1">
      <c r="A271" s="196"/>
      <c r="B271" s="199"/>
      <c r="C271" s="161" t="s">
        <v>129</v>
      </c>
      <c r="D271" s="55"/>
      <c r="E271" s="56">
        <f>IF(D271="","",VLOOKUP(B266,'参照資料'!$A$5:$E$31,3,FALSE))</f>
      </c>
      <c r="F271" s="57">
        <f>IF(D271="","",VLOOKUP(B266,'参照資料'!$A$5:$E$31,2,FALSE)/100)</f>
      </c>
      <c r="G271" s="57">
        <f>IF(D271="","",VLOOKUP(B266,'参照資料'!$A$5:$E$31,4,FALSE)/100)</f>
      </c>
      <c r="H271" s="58">
        <f t="shared" si="40"/>
      </c>
      <c r="I271" s="163"/>
      <c r="J271" s="59">
        <f>IF(D271="","",VLOOKUP(B266,'参照資料'!$A$5:$E$31,5,FALSE)/100)</f>
      </c>
      <c r="K271" s="60">
        <f>IF(D271=0,0,I266*J271)</f>
        <v>0</v>
      </c>
      <c r="L271" s="61">
        <f t="shared" si="41"/>
      </c>
      <c r="M271" s="190"/>
      <c r="N271" s="193"/>
      <c r="O271" s="179"/>
      <c r="P271" s="182"/>
      <c r="Q271" s="70">
        <f>IF(D271="","",L271*P266)</f>
      </c>
      <c r="R271" s="185"/>
      <c r="S271" s="63">
        <f>IF(D271=0,0,Q271/R266)</f>
        <v>0</v>
      </c>
      <c r="T271" s="169"/>
      <c r="U271" s="166"/>
    </row>
    <row r="272" spans="1:21" ht="15" customHeight="1">
      <c r="A272" s="196"/>
      <c r="B272" s="199"/>
      <c r="C272" s="162" t="s">
        <v>52</v>
      </c>
      <c r="D272" s="93"/>
      <c r="E272" s="94">
        <f>IF(D272="","",VLOOKUP(B266,'参照資料'!$A$5:$E$31,3,FALSE))</f>
      </c>
      <c r="F272" s="95">
        <f>IF(D272="","",VLOOKUP(B266,'参照資料'!$A$5:$E$31,2,FALSE)/100)</f>
      </c>
      <c r="G272" s="95">
        <f>IF(D272="","",VLOOKUP(B266,'参照資料'!$A$5:$E$31,4,FALSE)/100)</f>
      </c>
      <c r="H272" s="96">
        <f t="shared" si="40"/>
      </c>
      <c r="I272" s="163"/>
      <c r="J272" s="98">
        <f>IF(D272="","",VLOOKUP(B266,'参照資料'!$A$5:$E$31,5,FALSE)/100)</f>
      </c>
      <c r="K272" s="99">
        <f>IF(D272=0,0,I266*J272)</f>
        <v>0</v>
      </c>
      <c r="L272" s="100">
        <f t="shared" si="41"/>
      </c>
      <c r="M272" s="190"/>
      <c r="N272" s="193"/>
      <c r="O272" s="179"/>
      <c r="P272" s="182"/>
      <c r="Q272" s="101">
        <f>IF(D272="","",L272*P266)</f>
      </c>
      <c r="R272" s="185"/>
      <c r="S272" s="102">
        <f>IF(D272=0,0,Q272/R266)</f>
        <v>0</v>
      </c>
      <c r="T272" s="169"/>
      <c r="U272" s="166"/>
    </row>
    <row r="273" spans="1:21" ht="15" customHeight="1">
      <c r="A273" s="196"/>
      <c r="B273" s="199"/>
      <c r="C273" s="161" t="s">
        <v>33</v>
      </c>
      <c r="D273" s="55"/>
      <c r="E273" s="56">
        <f>IF(D273="","",VLOOKUP(B266,'参照資料'!$A$5:$E$31,3,FALSE))</f>
      </c>
      <c r="F273" s="57">
        <f>IF(D273="","",VLOOKUP(B266,'参照資料'!$A$5:$E$31,2,FALSE)/100)</f>
      </c>
      <c r="G273" s="57">
        <f>IF(D273="","",VLOOKUP(B266,'参照資料'!$A$5:$E$31,4,FALSE)/100)</f>
      </c>
      <c r="H273" s="97">
        <f t="shared" si="40"/>
      </c>
      <c r="I273" s="163"/>
      <c r="J273" s="59">
        <f>IF(D273="","",VLOOKUP(B266,'参照資料'!$A$5:$E$31,5,FALSE)/100)</f>
      </c>
      <c r="K273" s="60">
        <f>IF(D273=0,0,I266*J273)</f>
        <v>0</v>
      </c>
      <c r="L273" s="61">
        <f t="shared" si="41"/>
      </c>
      <c r="M273" s="190"/>
      <c r="N273" s="193"/>
      <c r="O273" s="179"/>
      <c r="P273" s="182"/>
      <c r="Q273" s="70">
        <f>IF(D273="","",L273*P266)</f>
      </c>
      <c r="R273" s="185"/>
      <c r="S273" s="63">
        <f>IF(D273=0,0,Q273/R266)</f>
        <v>0</v>
      </c>
      <c r="T273" s="169"/>
      <c r="U273" s="166"/>
    </row>
    <row r="274" spans="1:21" ht="15" customHeight="1">
      <c r="A274" s="196"/>
      <c r="B274" s="199"/>
      <c r="C274" s="161" t="s">
        <v>34</v>
      </c>
      <c r="D274" s="55"/>
      <c r="E274" s="56">
        <f>IF(D274="","",VLOOKUP(B266,'参照資料'!$A$5:$E$31,3,FALSE))</f>
      </c>
      <c r="F274" s="57">
        <f>IF(D274="","",VLOOKUP(B266,'参照資料'!$A$5:$E$31,2,FALSE)/100)</f>
      </c>
      <c r="G274" s="57">
        <f>IF(D274="","",VLOOKUP(B266,'参照資料'!$A$5:$E$31,4,FALSE)/100)</f>
      </c>
      <c r="H274" s="97">
        <f t="shared" si="40"/>
      </c>
      <c r="I274" s="163"/>
      <c r="J274" s="59">
        <f>IF(D274="","",VLOOKUP(B266,'参照資料'!$A$5:$E$31,5,FALSE)/100)</f>
      </c>
      <c r="K274" s="60">
        <f>IF(D274=0,0,I266*J274)</f>
        <v>0</v>
      </c>
      <c r="L274" s="61">
        <f t="shared" si="41"/>
      </c>
      <c r="M274" s="190"/>
      <c r="N274" s="193"/>
      <c r="O274" s="179"/>
      <c r="P274" s="182"/>
      <c r="Q274" s="70">
        <f>IF(D274="","",L274*P266)</f>
      </c>
      <c r="R274" s="185"/>
      <c r="S274" s="63">
        <f>IF(D274=0,0,Q274/R266)</f>
        <v>0</v>
      </c>
      <c r="T274" s="169"/>
      <c r="U274" s="166"/>
    </row>
    <row r="275" spans="1:21" ht="15" customHeight="1">
      <c r="A275" s="196"/>
      <c r="B275" s="199"/>
      <c r="C275" s="161" t="s">
        <v>176</v>
      </c>
      <c r="D275" s="55"/>
      <c r="E275" s="56">
        <f>IF(D275="","",VLOOKUP(B266,'参照資料'!$A$5:$E$31,3,FALSE))</f>
      </c>
      <c r="F275" s="57">
        <f>IF(D275="","",VLOOKUP(B266,'参照資料'!$A$5:$E$31,2,FALSE)/100)</f>
      </c>
      <c r="G275" s="57">
        <f>IF(D275="","",VLOOKUP(B266,'参照資料'!$A$5:$E$31,4,FALSE)/100)</f>
      </c>
      <c r="H275" s="58">
        <f t="shared" si="40"/>
      </c>
      <c r="I275" s="163"/>
      <c r="J275" s="59">
        <f>IF(D275="","",VLOOKUP(B266,'参照資料'!$A$5:$E$31,5,FALSE)/100)</f>
      </c>
      <c r="K275" s="60">
        <f>IF(D275=0,0,I266*J275)</f>
        <v>0</v>
      </c>
      <c r="L275" s="61">
        <f t="shared" si="41"/>
      </c>
      <c r="M275" s="190"/>
      <c r="N275" s="193"/>
      <c r="O275" s="179"/>
      <c r="P275" s="182"/>
      <c r="Q275" s="70">
        <f>IF(D275="","",L275*P266)</f>
      </c>
      <c r="R275" s="185"/>
      <c r="S275" s="63">
        <f>IF(D275=0,0,Q275/R266)</f>
        <v>0</v>
      </c>
      <c r="T275" s="169"/>
      <c r="U275" s="166"/>
    </row>
    <row r="276" spans="1:21" ht="15" customHeight="1">
      <c r="A276" s="196"/>
      <c r="B276" s="199"/>
      <c r="C276" s="161" t="s">
        <v>177</v>
      </c>
      <c r="D276" s="55"/>
      <c r="E276" s="56">
        <f>IF(D276="","",VLOOKUP(B266,'参照資料'!$A$5:$E$31,3,FALSE))</f>
      </c>
      <c r="F276" s="57">
        <f>IF(D276="","",VLOOKUP(B266,'参照資料'!$A$5:$E$31,2,FALSE)/100)</f>
      </c>
      <c r="G276" s="57">
        <f>IF(D276="","",VLOOKUP(B266,'参照資料'!$A$5:$E$31,4,FALSE)/100)</f>
      </c>
      <c r="H276" s="58">
        <f t="shared" si="40"/>
      </c>
      <c r="I276" s="163"/>
      <c r="J276" s="59">
        <f>IF(D276="","",VLOOKUP(B266,'参照資料'!$A$5:$E$31,5,FALSE)/100)</f>
      </c>
      <c r="K276" s="60">
        <f>IF(D276=0,0,I266*J276)</f>
        <v>0</v>
      </c>
      <c r="L276" s="61">
        <f t="shared" si="41"/>
      </c>
      <c r="M276" s="190"/>
      <c r="N276" s="193"/>
      <c r="O276" s="179"/>
      <c r="P276" s="182"/>
      <c r="Q276" s="70">
        <f>IF(D276="","",L276*P266)</f>
      </c>
      <c r="R276" s="185"/>
      <c r="S276" s="63">
        <f>IF(D276=0,0,Q276/R266)</f>
        <v>0</v>
      </c>
      <c r="T276" s="169"/>
      <c r="U276" s="166"/>
    </row>
    <row r="277" spans="1:21" ht="15" customHeight="1">
      <c r="A277" s="196"/>
      <c r="B277" s="199"/>
      <c r="C277" s="161" t="s">
        <v>178</v>
      </c>
      <c r="D277" s="55"/>
      <c r="E277" s="56">
        <f>IF(D277="","",VLOOKUP(B266,'参照資料'!$A$5:$E$31,3,FALSE))</f>
      </c>
      <c r="F277" s="57">
        <f>IF(D277="","",VLOOKUP(B266,'参照資料'!$A$5:$E$31,2,FALSE)/100)</f>
      </c>
      <c r="G277" s="57">
        <f>IF(D277="","",VLOOKUP(B266,'参照資料'!$A$5:$E$31,4,FALSE)/100)</f>
      </c>
      <c r="H277" s="58">
        <f t="shared" si="40"/>
      </c>
      <c r="I277" s="163"/>
      <c r="J277" s="59">
        <f>IF(D277="","",VLOOKUP(B266,'参照資料'!$A$5:$E$31,5,FALSE)/100)</f>
      </c>
      <c r="K277" s="60">
        <f>IF(D277=0,0,I266*J277)</f>
        <v>0</v>
      </c>
      <c r="L277" s="61">
        <f t="shared" si="41"/>
      </c>
      <c r="M277" s="191"/>
      <c r="N277" s="194"/>
      <c r="O277" s="180"/>
      <c r="P277" s="183"/>
      <c r="Q277" s="71">
        <f>IF(D277="","",L277*P266)</f>
      </c>
      <c r="R277" s="186"/>
      <c r="S277" s="72">
        <f>IF(D277=0,0,Q277/R266)</f>
        <v>0</v>
      </c>
      <c r="T277" s="169"/>
      <c r="U277" s="167"/>
    </row>
    <row r="278" spans="1:21" ht="15" customHeight="1">
      <c r="A278" s="197"/>
      <c r="B278" s="64" t="s">
        <v>48</v>
      </c>
      <c r="C278" s="175">
        <f>D278*E278/10*F278*G278</f>
        <v>0</v>
      </c>
      <c r="D278" s="176"/>
      <c r="E278" s="176"/>
      <c r="F278" s="176"/>
      <c r="G278" s="176"/>
      <c r="H278" s="176"/>
      <c r="I278" s="176"/>
      <c r="J278" s="176"/>
      <c r="K278" s="176"/>
      <c r="L278" s="176"/>
      <c r="M278" s="176"/>
      <c r="N278" s="176"/>
      <c r="O278" s="176"/>
      <c r="P278" s="176"/>
      <c r="Q278" s="176"/>
      <c r="R278" s="177"/>
      <c r="S278" s="77">
        <f>SUM(S266:S277)</f>
        <v>0</v>
      </c>
      <c r="T278" s="78"/>
      <c r="U278" s="79">
        <f>IF(B266="","",T266/S278)</f>
      </c>
    </row>
    <row r="279" spans="1:21" ht="15" customHeight="1">
      <c r="A279" s="195"/>
      <c r="B279" s="198"/>
      <c r="C279" s="161" t="s">
        <v>133</v>
      </c>
      <c r="D279" s="55"/>
      <c r="E279" s="56">
        <f>IF(D279="","",VLOOKUP(B279,'参照資料'!$A$5:$E$31,3,FALSE))</f>
      </c>
      <c r="F279" s="57">
        <f>IF(D279="","",VLOOKUP(B279,'参照資料'!$A$5:$E$31,2,FALSE)/100)</f>
      </c>
      <c r="G279" s="57">
        <f>IF(D279="","",VLOOKUP(B279,'参照資料'!$A$5:$E$31,4,FALSE)/100)</f>
      </c>
      <c r="H279" s="58">
        <f aca="true" t="shared" si="42" ref="H279:H290">IF(D279="","",D279*E279/10*F279*G279)</f>
      </c>
      <c r="I279" s="168">
        <v>8</v>
      </c>
      <c r="J279" s="59">
        <f>IF(D279="","",VLOOKUP(B279,'参照資料'!$A$5:$E$31,5,FALSE)/100)</f>
      </c>
      <c r="K279" s="60">
        <f>IF(D279=0,0,I279*J279)</f>
        <v>0</v>
      </c>
      <c r="L279" s="61">
        <f aca="true" t="shared" si="43" ref="L279:L290">IF(D279="","",H279*K279)</f>
      </c>
      <c r="M279" s="189"/>
      <c r="N279" s="192"/>
      <c r="O279" s="178">
        <f>IF(B279="","",INDEX(稼働日数,$AK$5+1,M279-1)/100)</f>
      </c>
      <c r="P279" s="181">
        <f>IF(B279="","",N279*O279)</f>
      </c>
      <c r="Q279" s="70">
        <f>IF(D279="","",L279*P279)</f>
      </c>
      <c r="R279" s="184"/>
      <c r="S279" s="63">
        <f>IF(D279=0,0,Q279/R279)</f>
        <v>0</v>
      </c>
      <c r="T279" s="164"/>
      <c r="U279" s="165"/>
    </row>
    <row r="280" spans="1:21" ht="15" customHeight="1">
      <c r="A280" s="196"/>
      <c r="B280" s="199"/>
      <c r="C280" s="161" t="s">
        <v>132</v>
      </c>
      <c r="D280" s="55"/>
      <c r="E280" s="56">
        <f>IF(D280="","",VLOOKUP(B279,'参照資料'!$A$5:$E$31,3,FALSE))</f>
      </c>
      <c r="F280" s="57">
        <f>IF(D280="","",VLOOKUP(B279,'参照資料'!$A$5:$E$31,2,FALSE)/100)</f>
      </c>
      <c r="G280" s="57">
        <f>IF(D280="","",VLOOKUP(B279,'参照資料'!$A$5:$E$31,4,FALSE)/100)</f>
      </c>
      <c r="H280" s="58">
        <f t="shared" si="42"/>
      </c>
      <c r="I280" s="163"/>
      <c r="J280" s="59">
        <f>IF(D280="","",VLOOKUP(B279,'参照資料'!$A$5:$E$31,5,FALSE)/100)</f>
      </c>
      <c r="K280" s="60">
        <f>IF(D280=0,0,I279*J280)</f>
        <v>0</v>
      </c>
      <c r="L280" s="61">
        <f t="shared" si="43"/>
      </c>
      <c r="M280" s="190"/>
      <c r="N280" s="193"/>
      <c r="O280" s="179"/>
      <c r="P280" s="182"/>
      <c r="Q280" s="70">
        <f>IF(D280="","",L280*P279)</f>
      </c>
      <c r="R280" s="185"/>
      <c r="S280" s="63">
        <f>IF(D280=0,0,Q280/R279)</f>
        <v>0</v>
      </c>
      <c r="T280" s="169"/>
      <c r="U280" s="166"/>
    </row>
    <row r="281" spans="1:21" ht="15" customHeight="1">
      <c r="A281" s="196"/>
      <c r="B281" s="199"/>
      <c r="C281" s="161" t="s">
        <v>131</v>
      </c>
      <c r="D281" s="55"/>
      <c r="E281" s="56">
        <f>IF(D281="","",VLOOKUP(B279,'参照資料'!$A$5:$E$31,3,FALSE))</f>
      </c>
      <c r="F281" s="57">
        <f>IF(D281="","",VLOOKUP(B279,'参照資料'!$A$5:$E$31,2,FALSE)/100)</f>
      </c>
      <c r="G281" s="57">
        <f>IF(D281="","",VLOOKUP(B279,'参照資料'!$A$5:$E$31,4,FALSE)/100)</f>
      </c>
      <c r="H281" s="58">
        <f t="shared" si="42"/>
      </c>
      <c r="I281" s="163"/>
      <c r="J281" s="59">
        <f>IF(D281="","",VLOOKUP(B279,'参照資料'!$A$5:$E$31,5,FALSE)/100)</f>
      </c>
      <c r="K281" s="60">
        <f>IF(D281=0,0,I279*J281)</f>
        <v>0</v>
      </c>
      <c r="L281" s="61">
        <f t="shared" si="43"/>
      </c>
      <c r="M281" s="190"/>
      <c r="N281" s="193"/>
      <c r="O281" s="179"/>
      <c r="P281" s="182"/>
      <c r="Q281" s="70">
        <f>IF(D281="","",L281*P279)</f>
      </c>
      <c r="R281" s="185"/>
      <c r="S281" s="63">
        <f>IF(D281=0,0,Q281/R279)</f>
        <v>0</v>
      </c>
      <c r="T281" s="169"/>
      <c r="U281" s="166"/>
    </row>
    <row r="282" spans="1:21" ht="15" customHeight="1">
      <c r="A282" s="196"/>
      <c r="B282" s="199"/>
      <c r="C282" s="161" t="s">
        <v>130</v>
      </c>
      <c r="D282" s="55"/>
      <c r="E282" s="56">
        <f>IF(D282="","",VLOOKUP(B279,'参照資料'!$A$5:$E$31,3,FALSE))</f>
      </c>
      <c r="F282" s="57">
        <f>IF(D282="","",VLOOKUP(B279,'参照資料'!$A$5:$E$31,2,FALSE)/100)</f>
      </c>
      <c r="G282" s="57">
        <f>IF(D282="","",VLOOKUP(B279,'参照資料'!$A$5:$E$31,4,FALSE)/100)</f>
      </c>
      <c r="H282" s="58">
        <f t="shared" si="42"/>
      </c>
      <c r="I282" s="163"/>
      <c r="J282" s="59">
        <f>IF(D282="","",VLOOKUP(B279,'参照資料'!$A$5:$E$31,5,FALSE)/100)</f>
      </c>
      <c r="K282" s="60">
        <f>IF(D282=0,0,I279*J282)</f>
        <v>0</v>
      </c>
      <c r="L282" s="61">
        <f t="shared" si="43"/>
      </c>
      <c r="M282" s="190"/>
      <c r="N282" s="193"/>
      <c r="O282" s="179"/>
      <c r="P282" s="182"/>
      <c r="Q282" s="70">
        <f>IF(D282="","",L282*P279)</f>
      </c>
      <c r="R282" s="185"/>
      <c r="S282" s="63">
        <f>IF(D282=0,0,Q282/R279)</f>
        <v>0</v>
      </c>
      <c r="T282" s="169"/>
      <c r="U282" s="166"/>
    </row>
    <row r="283" spans="1:21" ht="15" customHeight="1">
      <c r="A283" s="196"/>
      <c r="B283" s="199"/>
      <c r="C283" s="161" t="s">
        <v>128</v>
      </c>
      <c r="D283" s="55"/>
      <c r="E283" s="56">
        <f>IF(D283="","",VLOOKUP(B279,'参照資料'!$A$5:$E$31,3,FALSE))</f>
      </c>
      <c r="F283" s="57">
        <f>IF(D283="","",VLOOKUP(B279,'参照資料'!$A$5:$E$31,2,FALSE)/100)</f>
      </c>
      <c r="G283" s="57">
        <f>IF(D283="","",VLOOKUP(B279,'参照資料'!$A$5:$E$31,4,FALSE)/100)</f>
      </c>
      <c r="H283" s="58">
        <f t="shared" si="42"/>
      </c>
      <c r="I283" s="163"/>
      <c r="J283" s="59">
        <f>IF(D283="","",VLOOKUP(B279,'参照資料'!$A$5:$E$31,5,FALSE)/100)</f>
      </c>
      <c r="K283" s="60">
        <f>IF(D283=0,0,I279*J283)</f>
        <v>0</v>
      </c>
      <c r="L283" s="61">
        <f t="shared" si="43"/>
      </c>
      <c r="M283" s="190"/>
      <c r="N283" s="193"/>
      <c r="O283" s="179"/>
      <c r="P283" s="182"/>
      <c r="Q283" s="70">
        <f>IF(D283="","",L283*P279)</f>
      </c>
      <c r="R283" s="185"/>
      <c r="S283" s="63">
        <f>IF(D283=0,0,Q283/R279)</f>
        <v>0</v>
      </c>
      <c r="T283" s="169"/>
      <c r="U283" s="166"/>
    </row>
    <row r="284" spans="1:21" ht="15" customHeight="1">
      <c r="A284" s="196"/>
      <c r="B284" s="199"/>
      <c r="C284" s="161" t="s">
        <v>129</v>
      </c>
      <c r="D284" s="55"/>
      <c r="E284" s="56">
        <f>IF(D284="","",VLOOKUP(B279,'参照資料'!$A$5:$E$31,3,FALSE))</f>
      </c>
      <c r="F284" s="57">
        <f>IF(D284="","",VLOOKUP(B279,'参照資料'!$A$5:$E$31,2,FALSE)/100)</f>
      </c>
      <c r="G284" s="57">
        <f>IF(D284="","",VLOOKUP(B279,'参照資料'!$A$5:$E$31,4,FALSE)/100)</f>
      </c>
      <c r="H284" s="58">
        <f t="shared" si="42"/>
      </c>
      <c r="I284" s="163"/>
      <c r="J284" s="59">
        <f>IF(D284="","",VLOOKUP(B279,'参照資料'!$A$5:$E$31,5,FALSE)/100)</f>
      </c>
      <c r="K284" s="60">
        <f>IF(D284=0,0,I279*J284)</f>
        <v>0</v>
      </c>
      <c r="L284" s="61">
        <f t="shared" si="43"/>
      </c>
      <c r="M284" s="190"/>
      <c r="N284" s="193"/>
      <c r="O284" s="179"/>
      <c r="P284" s="182"/>
      <c r="Q284" s="70">
        <f>IF(D284="","",L284*P279)</f>
      </c>
      <c r="R284" s="185"/>
      <c r="S284" s="63">
        <f>IF(D284=0,0,Q284/R279)</f>
        <v>0</v>
      </c>
      <c r="T284" s="169"/>
      <c r="U284" s="166"/>
    </row>
    <row r="285" spans="1:21" ht="15" customHeight="1">
      <c r="A285" s="196"/>
      <c r="B285" s="199"/>
      <c r="C285" s="162" t="s">
        <v>52</v>
      </c>
      <c r="D285" s="93"/>
      <c r="E285" s="94">
        <f>IF(D285="","",VLOOKUP(B279,'参照資料'!$A$5:$E$31,3,FALSE))</f>
      </c>
      <c r="F285" s="95">
        <f>IF(D285="","",VLOOKUP(B279,'参照資料'!$A$5:$E$31,2,FALSE)/100)</f>
      </c>
      <c r="G285" s="95">
        <f>IF(D285="","",VLOOKUP(B279,'参照資料'!$A$5:$E$31,4,FALSE)/100)</f>
      </c>
      <c r="H285" s="96">
        <f t="shared" si="42"/>
      </c>
      <c r="I285" s="163"/>
      <c r="J285" s="98">
        <f>IF(D285="","",VLOOKUP(B279,'参照資料'!$A$5:$E$31,5,FALSE)/100)</f>
      </c>
      <c r="K285" s="99">
        <f>IF(D285=0,0,I279*J285)</f>
        <v>0</v>
      </c>
      <c r="L285" s="100">
        <f t="shared" si="43"/>
      </c>
      <c r="M285" s="190"/>
      <c r="N285" s="193"/>
      <c r="O285" s="179"/>
      <c r="P285" s="182"/>
      <c r="Q285" s="101">
        <f>IF(D285="","",L285*P279)</f>
      </c>
      <c r="R285" s="185"/>
      <c r="S285" s="102">
        <f>IF(D285=0,0,Q285/R279)</f>
        <v>0</v>
      </c>
      <c r="T285" s="169"/>
      <c r="U285" s="166"/>
    </row>
    <row r="286" spans="1:21" ht="15" customHeight="1">
      <c r="A286" s="196"/>
      <c r="B286" s="199"/>
      <c r="C286" s="161" t="s">
        <v>33</v>
      </c>
      <c r="D286" s="55"/>
      <c r="E286" s="56">
        <f>IF(D286="","",VLOOKUP(B279,'参照資料'!$A$5:$E$31,3,FALSE))</f>
      </c>
      <c r="F286" s="57">
        <f>IF(D286="","",VLOOKUP(B279,'参照資料'!$A$5:$E$31,2,FALSE)/100)</f>
      </c>
      <c r="G286" s="57">
        <f>IF(D286="","",VLOOKUP(B279,'参照資料'!$A$5:$E$31,4,FALSE)/100)</f>
      </c>
      <c r="H286" s="97">
        <f t="shared" si="42"/>
      </c>
      <c r="I286" s="163"/>
      <c r="J286" s="59">
        <f>IF(D286="","",VLOOKUP(B279,'参照資料'!$A$5:$E$31,5,FALSE)/100)</f>
      </c>
      <c r="K286" s="60">
        <f>IF(D286=0,0,I279*J286)</f>
        <v>0</v>
      </c>
      <c r="L286" s="61">
        <f t="shared" si="43"/>
      </c>
      <c r="M286" s="190"/>
      <c r="N286" s="193"/>
      <c r="O286" s="179"/>
      <c r="P286" s="182"/>
      <c r="Q286" s="70">
        <f>IF(D286="","",L286*P279)</f>
      </c>
      <c r="R286" s="185"/>
      <c r="S286" s="63">
        <f>IF(D286=0,0,Q286/R279)</f>
        <v>0</v>
      </c>
      <c r="T286" s="169"/>
      <c r="U286" s="166"/>
    </row>
    <row r="287" spans="1:21" ht="15" customHeight="1">
      <c r="A287" s="196"/>
      <c r="B287" s="199"/>
      <c r="C287" s="161" t="s">
        <v>34</v>
      </c>
      <c r="D287" s="55"/>
      <c r="E287" s="56">
        <f>IF(D287="","",VLOOKUP(B279,'参照資料'!$A$5:$E$31,3,FALSE))</f>
      </c>
      <c r="F287" s="57">
        <f>IF(D287="","",VLOOKUP(B279,'参照資料'!$A$5:$E$31,2,FALSE)/100)</f>
      </c>
      <c r="G287" s="57">
        <f>IF(D287="","",VLOOKUP(B279,'参照資料'!$A$5:$E$31,4,FALSE)/100)</f>
      </c>
      <c r="H287" s="97">
        <f t="shared" si="42"/>
      </c>
      <c r="I287" s="163"/>
      <c r="J287" s="59">
        <f>IF(D287="","",VLOOKUP(B279,'参照資料'!$A$5:$E$31,5,FALSE)/100)</f>
      </c>
      <c r="K287" s="60">
        <f>IF(D287=0,0,I279*J287)</f>
        <v>0</v>
      </c>
      <c r="L287" s="61">
        <f t="shared" si="43"/>
      </c>
      <c r="M287" s="190"/>
      <c r="N287" s="193"/>
      <c r="O287" s="179"/>
      <c r="P287" s="182"/>
      <c r="Q287" s="70">
        <f>IF(D287="","",L287*P279)</f>
      </c>
      <c r="R287" s="185"/>
      <c r="S287" s="63">
        <f>IF(D287=0,0,Q287/R279)</f>
        <v>0</v>
      </c>
      <c r="T287" s="169"/>
      <c r="U287" s="166"/>
    </row>
    <row r="288" spans="1:21" ht="15" customHeight="1">
      <c r="A288" s="196"/>
      <c r="B288" s="199"/>
      <c r="C288" s="161" t="s">
        <v>176</v>
      </c>
      <c r="D288" s="55"/>
      <c r="E288" s="56">
        <f>IF(D288="","",VLOOKUP(B279,'参照資料'!$A$5:$E$31,3,FALSE))</f>
      </c>
      <c r="F288" s="57">
        <f>IF(D288="","",VLOOKUP(B279,'参照資料'!$A$5:$E$31,2,FALSE)/100)</f>
      </c>
      <c r="G288" s="57">
        <f>IF(D288="","",VLOOKUP(B279,'参照資料'!$A$5:$E$31,4,FALSE)/100)</f>
      </c>
      <c r="H288" s="58">
        <f t="shared" si="42"/>
      </c>
      <c r="I288" s="163"/>
      <c r="J288" s="59">
        <f>IF(D288="","",VLOOKUP(B279,'参照資料'!$A$5:$E$31,5,FALSE)/100)</f>
      </c>
      <c r="K288" s="60">
        <f>IF(D288=0,0,I279*J288)</f>
        <v>0</v>
      </c>
      <c r="L288" s="61">
        <f t="shared" si="43"/>
      </c>
      <c r="M288" s="190"/>
      <c r="N288" s="193"/>
      <c r="O288" s="179"/>
      <c r="P288" s="182"/>
      <c r="Q288" s="70">
        <f>IF(D288="","",L288*P279)</f>
      </c>
      <c r="R288" s="185"/>
      <c r="S288" s="63">
        <f>IF(D288=0,0,Q288/R279)</f>
        <v>0</v>
      </c>
      <c r="T288" s="169"/>
      <c r="U288" s="166"/>
    </row>
    <row r="289" spans="1:21" ht="15" customHeight="1">
      <c r="A289" s="196"/>
      <c r="B289" s="199"/>
      <c r="C289" s="161" t="s">
        <v>177</v>
      </c>
      <c r="D289" s="55"/>
      <c r="E289" s="56">
        <f>IF(D289="","",VLOOKUP(B279,'参照資料'!$A$5:$E$31,3,FALSE))</f>
      </c>
      <c r="F289" s="57">
        <f>IF(D289="","",VLOOKUP(B279,'参照資料'!$A$5:$E$31,2,FALSE)/100)</f>
      </c>
      <c r="G289" s="57">
        <f>IF(D289="","",VLOOKUP(B279,'参照資料'!$A$5:$E$31,4,FALSE)/100)</f>
      </c>
      <c r="H289" s="58">
        <f t="shared" si="42"/>
      </c>
      <c r="I289" s="163"/>
      <c r="J289" s="59">
        <f>IF(D289="","",VLOOKUP(B279,'参照資料'!$A$5:$E$31,5,FALSE)/100)</f>
      </c>
      <c r="K289" s="60">
        <f>IF(D289=0,0,I279*J289)</f>
        <v>0</v>
      </c>
      <c r="L289" s="61">
        <f t="shared" si="43"/>
      </c>
      <c r="M289" s="190"/>
      <c r="N289" s="193"/>
      <c r="O289" s="179"/>
      <c r="P289" s="182"/>
      <c r="Q289" s="70">
        <f>IF(D289="","",L289*P279)</f>
      </c>
      <c r="R289" s="185"/>
      <c r="S289" s="63">
        <f>IF(D289=0,0,Q289/R279)</f>
        <v>0</v>
      </c>
      <c r="T289" s="169"/>
      <c r="U289" s="166"/>
    </row>
    <row r="290" spans="1:21" ht="15" customHeight="1">
      <c r="A290" s="196"/>
      <c r="B290" s="199"/>
      <c r="C290" s="161" t="s">
        <v>178</v>
      </c>
      <c r="D290" s="55"/>
      <c r="E290" s="56">
        <f>IF(D290="","",VLOOKUP(B279,'参照資料'!$A$5:$E$31,3,FALSE))</f>
      </c>
      <c r="F290" s="57">
        <f>IF(D290="","",VLOOKUP(B279,'参照資料'!$A$5:$E$31,2,FALSE)/100)</f>
      </c>
      <c r="G290" s="57">
        <f>IF(D290="","",VLOOKUP(B279,'参照資料'!$A$5:$E$31,4,FALSE)/100)</f>
      </c>
      <c r="H290" s="58">
        <f t="shared" si="42"/>
      </c>
      <c r="I290" s="163"/>
      <c r="J290" s="59">
        <f>IF(D290="","",VLOOKUP(B279,'参照資料'!$A$5:$E$31,5,FALSE)/100)</f>
      </c>
      <c r="K290" s="60">
        <f>IF(D290=0,0,I279*J290)</f>
        <v>0</v>
      </c>
      <c r="L290" s="61">
        <f t="shared" si="43"/>
      </c>
      <c r="M290" s="191"/>
      <c r="N290" s="194"/>
      <c r="O290" s="180"/>
      <c r="P290" s="183"/>
      <c r="Q290" s="71">
        <f>IF(D290="","",L290*P279)</f>
      </c>
      <c r="R290" s="186"/>
      <c r="S290" s="72">
        <f>IF(D290=0,0,Q290/R279)</f>
        <v>0</v>
      </c>
      <c r="T290" s="169"/>
      <c r="U290" s="167"/>
    </row>
    <row r="291" spans="1:21" ht="15" customHeight="1">
      <c r="A291" s="197"/>
      <c r="B291" s="64" t="s">
        <v>48</v>
      </c>
      <c r="C291" s="175">
        <f>D291*E291/10*F291*G291</f>
        <v>0</v>
      </c>
      <c r="D291" s="176"/>
      <c r="E291" s="176"/>
      <c r="F291" s="176"/>
      <c r="G291" s="176"/>
      <c r="H291" s="176"/>
      <c r="I291" s="176"/>
      <c r="J291" s="176"/>
      <c r="K291" s="176"/>
      <c r="L291" s="176"/>
      <c r="M291" s="176"/>
      <c r="N291" s="176"/>
      <c r="O291" s="176"/>
      <c r="P291" s="176"/>
      <c r="Q291" s="176"/>
      <c r="R291" s="177"/>
      <c r="S291" s="77">
        <f>SUM(S279:S290)</f>
        <v>0</v>
      </c>
      <c r="T291" s="78"/>
      <c r="U291" s="79">
        <f>IF(B279="","",T279/S291)</f>
      </c>
    </row>
    <row r="292" spans="1:21" ht="15" customHeight="1">
      <c r="A292" s="195"/>
      <c r="B292" s="198"/>
      <c r="C292" s="161" t="s">
        <v>133</v>
      </c>
      <c r="D292" s="55"/>
      <c r="E292" s="56">
        <f>IF(D292="","",VLOOKUP(B292,'参照資料'!$A$5:$E$31,3,FALSE))</f>
      </c>
      <c r="F292" s="57">
        <f>IF(D292="","",VLOOKUP(B292,'参照資料'!$A$5:$E$31,2,FALSE)/100)</f>
      </c>
      <c r="G292" s="57">
        <f>IF(D292="","",VLOOKUP(B292,'参照資料'!$A$5:$E$31,4,FALSE)/100)</f>
      </c>
      <c r="H292" s="58">
        <f aca="true" t="shared" si="44" ref="H292:H303">IF(D292="","",D292*E292/10*F292*G292)</f>
      </c>
      <c r="I292" s="168">
        <v>8</v>
      </c>
      <c r="J292" s="59">
        <f>IF(D292="","",VLOOKUP(B292,'参照資料'!$A$5:$E$31,5,FALSE)/100)</f>
      </c>
      <c r="K292" s="60">
        <f>IF(D292=0,0,I292*J292)</f>
        <v>0</v>
      </c>
      <c r="L292" s="61">
        <f aca="true" t="shared" si="45" ref="L292:L303">IF(D292="","",H292*K292)</f>
      </c>
      <c r="M292" s="189"/>
      <c r="N292" s="192"/>
      <c r="O292" s="178">
        <f>IF(B292="","",INDEX(稼働日数,$AK$5+1,M292-1)/100)</f>
      </c>
      <c r="P292" s="181">
        <f>IF(B292="","",N292*O292)</f>
      </c>
      <c r="Q292" s="70">
        <f>IF(D292="","",L292*P292)</f>
      </c>
      <c r="R292" s="184"/>
      <c r="S292" s="63">
        <f>IF(D292=0,0,Q292/R292)</f>
        <v>0</v>
      </c>
      <c r="T292" s="164"/>
      <c r="U292" s="165"/>
    </row>
    <row r="293" spans="1:21" ht="15" customHeight="1">
      <c r="A293" s="196"/>
      <c r="B293" s="199"/>
      <c r="C293" s="161" t="s">
        <v>132</v>
      </c>
      <c r="D293" s="55"/>
      <c r="E293" s="56">
        <f>IF(D293="","",VLOOKUP(B292,'参照資料'!$A$5:$E$31,3,FALSE))</f>
      </c>
      <c r="F293" s="57">
        <f>IF(D293="","",VLOOKUP(B292,'参照資料'!$A$5:$E$31,2,FALSE)/100)</f>
      </c>
      <c r="G293" s="57">
        <f>IF(D293="","",VLOOKUP(B292,'参照資料'!$A$5:$E$31,4,FALSE)/100)</f>
      </c>
      <c r="H293" s="58">
        <f t="shared" si="44"/>
      </c>
      <c r="I293" s="163"/>
      <c r="J293" s="59">
        <f>IF(D293="","",VLOOKUP(B292,'参照資料'!$A$5:$E$31,5,FALSE)/100)</f>
      </c>
      <c r="K293" s="60">
        <f>IF(D293=0,0,I292*J293)</f>
        <v>0</v>
      </c>
      <c r="L293" s="61">
        <f t="shared" si="45"/>
      </c>
      <c r="M293" s="190"/>
      <c r="N293" s="193"/>
      <c r="O293" s="179"/>
      <c r="P293" s="182"/>
      <c r="Q293" s="70">
        <f>IF(D293="","",L293*P292)</f>
      </c>
      <c r="R293" s="185"/>
      <c r="S293" s="63">
        <f>IF(D293=0,0,Q293/R292)</f>
        <v>0</v>
      </c>
      <c r="T293" s="169"/>
      <c r="U293" s="166"/>
    </row>
    <row r="294" spans="1:21" ht="15" customHeight="1">
      <c r="A294" s="196"/>
      <c r="B294" s="199"/>
      <c r="C294" s="161" t="s">
        <v>131</v>
      </c>
      <c r="D294" s="55"/>
      <c r="E294" s="56">
        <f>IF(D294="","",VLOOKUP(B292,'参照資料'!$A$5:$E$31,3,FALSE))</f>
      </c>
      <c r="F294" s="57">
        <f>IF(D294="","",VLOOKUP(B292,'参照資料'!$A$5:$E$31,2,FALSE)/100)</f>
      </c>
      <c r="G294" s="57">
        <f>IF(D294="","",VLOOKUP(B292,'参照資料'!$A$5:$E$31,4,FALSE)/100)</f>
      </c>
      <c r="H294" s="58">
        <f t="shared" si="44"/>
      </c>
      <c r="I294" s="163"/>
      <c r="J294" s="59">
        <f>IF(D294="","",VLOOKUP(B292,'参照資料'!$A$5:$E$31,5,FALSE)/100)</f>
      </c>
      <c r="K294" s="60">
        <f>IF(D294=0,0,I292*J294)</f>
        <v>0</v>
      </c>
      <c r="L294" s="61">
        <f t="shared" si="45"/>
      </c>
      <c r="M294" s="190"/>
      <c r="N294" s="193"/>
      <c r="O294" s="179"/>
      <c r="P294" s="182"/>
      <c r="Q294" s="70">
        <f>IF(D294="","",L294*P292)</f>
      </c>
      <c r="R294" s="185"/>
      <c r="S294" s="63">
        <f>IF(D294=0,0,Q294/R292)</f>
        <v>0</v>
      </c>
      <c r="T294" s="169"/>
      <c r="U294" s="166"/>
    </row>
    <row r="295" spans="1:21" ht="15" customHeight="1">
      <c r="A295" s="196"/>
      <c r="B295" s="199"/>
      <c r="C295" s="161" t="s">
        <v>130</v>
      </c>
      <c r="D295" s="55"/>
      <c r="E295" s="56">
        <f>IF(D295="","",VLOOKUP(B292,'参照資料'!$A$5:$E$31,3,FALSE))</f>
      </c>
      <c r="F295" s="57">
        <f>IF(D295="","",VLOOKUP(B292,'参照資料'!$A$5:$E$31,2,FALSE)/100)</f>
      </c>
      <c r="G295" s="57">
        <f>IF(D295="","",VLOOKUP(B292,'参照資料'!$A$5:$E$31,4,FALSE)/100)</f>
      </c>
      <c r="H295" s="58">
        <f t="shared" si="44"/>
      </c>
      <c r="I295" s="163"/>
      <c r="J295" s="59">
        <f>IF(D295="","",VLOOKUP(B292,'参照資料'!$A$5:$E$31,5,FALSE)/100)</f>
      </c>
      <c r="K295" s="60">
        <f>IF(D295=0,0,I292*J295)</f>
        <v>0</v>
      </c>
      <c r="L295" s="61">
        <f t="shared" si="45"/>
      </c>
      <c r="M295" s="190"/>
      <c r="N295" s="193"/>
      <c r="O295" s="179"/>
      <c r="P295" s="182"/>
      <c r="Q295" s="70">
        <f>IF(D295="","",L295*P292)</f>
      </c>
      <c r="R295" s="185"/>
      <c r="S295" s="63">
        <f>IF(D295=0,0,Q295/R292)</f>
        <v>0</v>
      </c>
      <c r="T295" s="169"/>
      <c r="U295" s="166"/>
    </row>
    <row r="296" spans="1:21" ht="15" customHeight="1">
      <c r="A296" s="196"/>
      <c r="B296" s="199"/>
      <c r="C296" s="161" t="s">
        <v>128</v>
      </c>
      <c r="D296" s="55"/>
      <c r="E296" s="56">
        <f>IF(D296="","",VLOOKUP(B292,'参照資料'!$A$5:$E$31,3,FALSE))</f>
      </c>
      <c r="F296" s="57">
        <f>IF(D296="","",VLOOKUP(B292,'参照資料'!$A$5:$E$31,2,FALSE)/100)</f>
      </c>
      <c r="G296" s="57">
        <f>IF(D296="","",VLOOKUP(B292,'参照資料'!$A$5:$E$31,4,FALSE)/100)</f>
      </c>
      <c r="H296" s="58">
        <f t="shared" si="44"/>
      </c>
      <c r="I296" s="163"/>
      <c r="J296" s="59">
        <f>IF(D296="","",VLOOKUP(B292,'参照資料'!$A$5:$E$31,5,FALSE)/100)</f>
      </c>
      <c r="K296" s="60">
        <f>IF(D296=0,0,I292*J296)</f>
        <v>0</v>
      </c>
      <c r="L296" s="61">
        <f t="shared" si="45"/>
      </c>
      <c r="M296" s="190"/>
      <c r="N296" s="193"/>
      <c r="O296" s="179"/>
      <c r="P296" s="182"/>
      <c r="Q296" s="70">
        <f>IF(D296="","",L296*P292)</f>
      </c>
      <c r="R296" s="185"/>
      <c r="S296" s="63">
        <f>IF(D296=0,0,Q296/R292)</f>
        <v>0</v>
      </c>
      <c r="T296" s="169"/>
      <c r="U296" s="166"/>
    </row>
    <row r="297" spans="1:21" ht="15" customHeight="1">
      <c r="A297" s="196"/>
      <c r="B297" s="199"/>
      <c r="C297" s="161" t="s">
        <v>129</v>
      </c>
      <c r="D297" s="55"/>
      <c r="E297" s="56">
        <f>IF(D297="","",VLOOKUP(B292,'参照資料'!$A$5:$E$31,3,FALSE))</f>
      </c>
      <c r="F297" s="57">
        <f>IF(D297="","",VLOOKUP(B292,'参照資料'!$A$5:$E$31,2,FALSE)/100)</f>
      </c>
      <c r="G297" s="57">
        <f>IF(D297="","",VLOOKUP(B292,'参照資料'!$A$5:$E$31,4,FALSE)/100)</f>
      </c>
      <c r="H297" s="58">
        <f t="shared" si="44"/>
      </c>
      <c r="I297" s="163"/>
      <c r="J297" s="59">
        <f>IF(D297="","",VLOOKUP(B292,'参照資料'!$A$5:$E$31,5,FALSE)/100)</f>
      </c>
      <c r="K297" s="60">
        <f>IF(D297=0,0,I292*J297)</f>
        <v>0</v>
      </c>
      <c r="L297" s="61">
        <f t="shared" si="45"/>
      </c>
      <c r="M297" s="190"/>
      <c r="N297" s="193"/>
      <c r="O297" s="179"/>
      <c r="P297" s="182"/>
      <c r="Q297" s="70">
        <f>IF(D297="","",L297*P292)</f>
      </c>
      <c r="R297" s="185"/>
      <c r="S297" s="63">
        <f>IF(D297=0,0,Q297/R292)</f>
        <v>0</v>
      </c>
      <c r="T297" s="169"/>
      <c r="U297" s="166"/>
    </row>
    <row r="298" spans="1:21" ht="15" customHeight="1">
      <c r="A298" s="196"/>
      <c r="B298" s="199"/>
      <c r="C298" s="162" t="s">
        <v>52</v>
      </c>
      <c r="D298" s="93"/>
      <c r="E298" s="94">
        <f>IF(D298="","",VLOOKUP(B292,'参照資料'!$A$5:$E$31,3,FALSE))</f>
      </c>
      <c r="F298" s="95">
        <f>IF(D298="","",VLOOKUP(B292,'参照資料'!$A$5:$E$31,2,FALSE)/100)</f>
      </c>
      <c r="G298" s="95">
        <f>IF(D298="","",VLOOKUP(B292,'参照資料'!$A$5:$E$31,4,FALSE)/100)</f>
      </c>
      <c r="H298" s="96">
        <f t="shared" si="44"/>
      </c>
      <c r="I298" s="163"/>
      <c r="J298" s="98">
        <f>IF(D298="","",VLOOKUP(B292,'参照資料'!$A$5:$E$31,5,FALSE)/100)</f>
      </c>
      <c r="K298" s="99">
        <f>IF(D298=0,0,I292*J298)</f>
        <v>0</v>
      </c>
      <c r="L298" s="100">
        <f t="shared" si="45"/>
      </c>
      <c r="M298" s="190"/>
      <c r="N298" s="193"/>
      <c r="O298" s="179"/>
      <c r="P298" s="182"/>
      <c r="Q298" s="101">
        <f>IF(D298="","",L298*P292)</f>
      </c>
      <c r="R298" s="185"/>
      <c r="S298" s="102">
        <f>IF(D298=0,0,Q298/R292)</f>
        <v>0</v>
      </c>
      <c r="T298" s="169"/>
      <c r="U298" s="166"/>
    </row>
    <row r="299" spans="1:21" ht="15" customHeight="1">
      <c r="A299" s="196"/>
      <c r="B299" s="199"/>
      <c r="C299" s="161" t="s">
        <v>33</v>
      </c>
      <c r="D299" s="55"/>
      <c r="E299" s="56">
        <f>IF(D299="","",VLOOKUP(B292,'参照資料'!$A$5:$E$31,3,FALSE))</f>
      </c>
      <c r="F299" s="57">
        <f>IF(D299="","",VLOOKUP(B292,'参照資料'!$A$5:$E$31,2,FALSE)/100)</f>
      </c>
      <c r="G299" s="57">
        <f>IF(D299="","",VLOOKUP(B292,'参照資料'!$A$5:$E$31,4,FALSE)/100)</f>
      </c>
      <c r="H299" s="97">
        <f t="shared" si="44"/>
      </c>
      <c r="I299" s="163"/>
      <c r="J299" s="59">
        <f>IF(D299="","",VLOOKUP(B292,'参照資料'!$A$5:$E$31,5,FALSE)/100)</f>
      </c>
      <c r="K299" s="60">
        <f>IF(D299=0,0,I292*J299)</f>
        <v>0</v>
      </c>
      <c r="L299" s="61">
        <f t="shared" si="45"/>
      </c>
      <c r="M299" s="190"/>
      <c r="N299" s="193"/>
      <c r="O299" s="179"/>
      <c r="P299" s="182"/>
      <c r="Q299" s="70">
        <f>IF(D299="","",L299*P292)</f>
      </c>
      <c r="R299" s="185"/>
      <c r="S299" s="63">
        <f>IF(D299=0,0,Q299/R292)</f>
        <v>0</v>
      </c>
      <c r="T299" s="169"/>
      <c r="U299" s="166"/>
    </row>
    <row r="300" spans="1:21" ht="15" customHeight="1">
      <c r="A300" s="196"/>
      <c r="B300" s="199"/>
      <c r="C300" s="161" t="s">
        <v>34</v>
      </c>
      <c r="D300" s="55"/>
      <c r="E300" s="56">
        <f>IF(D300="","",VLOOKUP(B292,'参照資料'!$A$5:$E$31,3,FALSE))</f>
      </c>
      <c r="F300" s="57">
        <f>IF(D300="","",VLOOKUP(B292,'参照資料'!$A$5:$E$31,2,FALSE)/100)</f>
      </c>
      <c r="G300" s="57">
        <f>IF(D300="","",VLOOKUP(B292,'参照資料'!$A$5:$E$31,4,FALSE)/100)</f>
      </c>
      <c r="H300" s="97">
        <f t="shared" si="44"/>
      </c>
      <c r="I300" s="163"/>
      <c r="J300" s="59">
        <f>IF(D300="","",VLOOKUP(B292,'参照資料'!$A$5:$E$31,5,FALSE)/100)</f>
      </c>
      <c r="K300" s="60">
        <f>IF(D300=0,0,I292*J300)</f>
        <v>0</v>
      </c>
      <c r="L300" s="61">
        <f t="shared" si="45"/>
      </c>
      <c r="M300" s="190"/>
      <c r="N300" s="193"/>
      <c r="O300" s="179"/>
      <c r="P300" s="182"/>
      <c r="Q300" s="70">
        <f>IF(D300="","",L300*P292)</f>
      </c>
      <c r="R300" s="185"/>
      <c r="S300" s="63">
        <f>IF(D300=0,0,Q300/R292)</f>
        <v>0</v>
      </c>
      <c r="T300" s="169"/>
      <c r="U300" s="166"/>
    </row>
    <row r="301" spans="1:21" ht="15" customHeight="1">
      <c r="A301" s="196"/>
      <c r="B301" s="199"/>
      <c r="C301" s="161" t="s">
        <v>176</v>
      </c>
      <c r="D301" s="55"/>
      <c r="E301" s="56">
        <f>IF(D301="","",VLOOKUP(B292,'参照資料'!$A$5:$E$31,3,FALSE))</f>
      </c>
      <c r="F301" s="57">
        <f>IF(D301="","",VLOOKUP(B292,'参照資料'!$A$5:$E$31,2,FALSE)/100)</f>
      </c>
      <c r="G301" s="57">
        <f>IF(D301="","",VLOOKUP(B292,'参照資料'!$A$5:$E$31,4,FALSE)/100)</f>
      </c>
      <c r="H301" s="58">
        <f t="shared" si="44"/>
      </c>
      <c r="I301" s="163"/>
      <c r="J301" s="59">
        <f>IF(D301="","",VLOOKUP(B292,'参照資料'!$A$5:$E$31,5,FALSE)/100)</f>
      </c>
      <c r="K301" s="60">
        <f>IF(D301=0,0,I292*J301)</f>
        <v>0</v>
      </c>
      <c r="L301" s="61">
        <f t="shared" si="45"/>
      </c>
      <c r="M301" s="190"/>
      <c r="N301" s="193"/>
      <c r="O301" s="179"/>
      <c r="P301" s="182"/>
      <c r="Q301" s="70">
        <f>IF(D301="","",L301*P292)</f>
      </c>
      <c r="R301" s="185"/>
      <c r="S301" s="63">
        <f>IF(D301=0,0,Q301/R292)</f>
        <v>0</v>
      </c>
      <c r="T301" s="169"/>
      <c r="U301" s="166"/>
    </row>
    <row r="302" spans="1:21" ht="15" customHeight="1">
      <c r="A302" s="196"/>
      <c r="B302" s="199"/>
      <c r="C302" s="161" t="s">
        <v>177</v>
      </c>
      <c r="D302" s="55"/>
      <c r="E302" s="56">
        <f>IF(D302="","",VLOOKUP(B292,'参照資料'!$A$5:$E$31,3,FALSE))</f>
      </c>
      <c r="F302" s="57">
        <f>IF(D302="","",VLOOKUP(B292,'参照資料'!$A$5:$E$31,2,FALSE)/100)</f>
      </c>
      <c r="G302" s="57">
        <f>IF(D302="","",VLOOKUP(B292,'参照資料'!$A$5:$E$31,4,FALSE)/100)</f>
      </c>
      <c r="H302" s="58">
        <f t="shared" si="44"/>
      </c>
      <c r="I302" s="163"/>
      <c r="J302" s="59">
        <f>IF(D302="","",VLOOKUP(B292,'参照資料'!$A$5:$E$31,5,FALSE)/100)</f>
      </c>
      <c r="K302" s="60">
        <f>IF(D302=0,0,I292*J302)</f>
        <v>0</v>
      </c>
      <c r="L302" s="61">
        <f t="shared" si="45"/>
      </c>
      <c r="M302" s="190"/>
      <c r="N302" s="193"/>
      <c r="O302" s="179"/>
      <c r="P302" s="182"/>
      <c r="Q302" s="70">
        <f>IF(D302="","",L302*P292)</f>
      </c>
      <c r="R302" s="185"/>
      <c r="S302" s="63">
        <f>IF(D302=0,0,Q302/R292)</f>
        <v>0</v>
      </c>
      <c r="T302" s="169"/>
      <c r="U302" s="166"/>
    </row>
    <row r="303" spans="1:21" ht="15" customHeight="1">
      <c r="A303" s="196"/>
      <c r="B303" s="199"/>
      <c r="C303" s="161" t="s">
        <v>178</v>
      </c>
      <c r="D303" s="55"/>
      <c r="E303" s="56">
        <f>IF(D303="","",VLOOKUP(B292,'参照資料'!$A$5:$E$31,3,FALSE))</f>
      </c>
      <c r="F303" s="57">
        <f>IF(D303="","",VLOOKUP(B292,'参照資料'!$A$5:$E$31,2,FALSE)/100)</f>
      </c>
      <c r="G303" s="57">
        <f>IF(D303="","",VLOOKUP(B292,'参照資料'!$A$5:$E$31,4,FALSE)/100)</f>
      </c>
      <c r="H303" s="58">
        <f t="shared" si="44"/>
      </c>
      <c r="I303" s="163"/>
      <c r="J303" s="59">
        <f>IF(D303="","",VLOOKUP(B292,'参照資料'!$A$5:$E$31,5,FALSE)/100)</f>
      </c>
      <c r="K303" s="60">
        <f>IF(D303=0,0,I292*J303)</f>
        <v>0</v>
      </c>
      <c r="L303" s="61">
        <f t="shared" si="45"/>
      </c>
      <c r="M303" s="191"/>
      <c r="N303" s="194"/>
      <c r="O303" s="180"/>
      <c r="P303" s="183"/>
      <c r="Q303" s="71">
        <f>IF(D303="","",L303*P292)</f>
      </c>
      <c r="R303" s="186"/>
      <c r="S303" s="72">
        <f>IF(D303=0,0,Q303/R292)</f>
        <v>0</v>
      </c>
      <c r="T303" s="169"/>
      <c r="U303" s="167"/>
    </row>
    <row r="304" spans="1:21" ht="15" customHeight="1">
      <c r="A304" s="197"/>
      <c r="B304" s="64" t="s">
        <v>48</v>
      </c>
      <c r="C304" s="175">
        <f>D304*E304/10*F304*G304</f>
        <v>0</v>
      </c>
      <c r="D304" s="176"/>
      <c r="E304" s="176"/>
      <c r="F304" s="176"/>
      <c r="G304" s="176"/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7"/>
      <c r="S304" s="77">
        <f>SUM(S292:S303)</f>
        <v>0</v>
      </c>
      <c r="T304" s="78"/>
      <c r="U304" s="79">
        <f>IF(B292="","",T292/S304)</f>
      </c>
    </row>
    <row r="305" spans="1:21" ht="15" customHeight="1">
      <c r="A305" s="195"/>
      <c r="B305" s="198"/>
      <c r="C305" s="161" t="s">
        <v>133</v>
      </c>
      <c r="D305" s="55"/>
      <c r="E305" s="56">
        <f>IF(D305="","",VLOOKUP(B305,'参照資料'!$A$5:$E$31,3,FALSE))</f>
      </c>
      <c r="F305" s="57">
        <f>IF(D305="","",VLOOKUP(B305,'参照資料'!$A$5:$E$31,2,FALSE)/100)</f>
      </c>
      <c r="G305" s="57">
        <f>IF(D305="","",VLOOKUP(B305,'参照資料'!$A$5:$E$31,4,FALSE)/100)</f>
      </c>
      <c r="H305" s="58">
        <f aca="true" t="shared" si="46" ref="H305:H316">IF(D305="","",D305*E305/10*F305*G305)</f>
      </c>
      <c r="I305" s="168">
        <v>8</v>
      </c>
      <c r="J305" s="59">
        <f>IF(D305="","",VLOOKUP(B305,'参照資料'!$A$5:$E$31,5,FALSE)/100)</f>
      </c>
      <c r="K305" s="60">
        <f>IF(D305=0,0,I305*J305)</f>
        <v>0</v>
      </c>
      <c r="L305" s="61">
        <f aca="true" t="shared" si="47" ref="L305:L316">IF(D305="","",H305*K305)</f>
      </c>
      <c r="M305" s="189"/>
      <c r="N305" s="192"/>
      <c r="O305" s="178">
        <f>IF(B305="","",INDEX(稼働日数,$AK$5+1,M305-1)/100)</f>
      </c>
      <c r="P305" s="181">
        <f>IF(B305="","",N305*O305)</f>
      </c>
      <c r="Q305" s="70">
        <f>IF(D305="","",L305*P305)</f>
      </c>
      <c r="R305" s="184"/>
      <c r="S305" s="63">
        <f>IF(D305=0,0,Q305/R305)</f>
        <v>0</v>
      </c>
      <c r="T305" s="164"/>
      <c r="U305" s="165"/>
    </row>
    <row r="306" spans="1:21" ht="15" customHeight="1">
      <c r="A306" s="196"/>
      <c r="B306" s="199"/>
      <c r="C306" s="161" t="s">
        <v>132</v>
      </c>
      <c r="D306" s="55"/>
      <c r="E306" s="56">
        <f>IF(D306="","",VLOOKUP(B305,'参照資料'!$A$5:$E$31,3,FALSE))</f>
      </c>
      <c r="F306" s="57">
        <f>IF(D306="","",VLOOKUP(B305,'参照資料'!$A$5:$E$31,2,FALSE)/100)</f>
      </c>
      <c r="G306" s="57">
        <f>IF(D306="","",VLOOKUP(B305,'参照資料'!$A$5:$E$31,4,FALSE)/100)</f>
      </c>
      <c r="H306" s="58">
        <f t="shared" si="46"/>
      </c>
      <c r="I306" s="163"/>
      <c r="J306" s="59">
        <f>IF(D306="","",VLOOKUP(B305,'参照資料'!$A$5:$E$31,5,FALSE)/100)</f>
      </c>
      <c r="K306" s="60">
        <f>IF(D306=0,0,I305*J306)</f>
        <v>0</v>
      </c>
      <c r="L306" s="61">
        <f t="shared" si="47"/>
      </c>
      <c r="M306" s="190"/>
      <c r="N306" s="193"/>
      <c r="O306" s="179"/>
      <c r="P306" s="182"/>
      <c r="Q306" s="70">
        <f>IF(D306="","",L306*P305)</f>
      </c>
      <c r="R306" s="185"/>
      <c r="S306" s="63">
        <f>IF(D306=0,0,Q306/R305)</f>
        <v>0</v>
      </c>
      <c r="T306" s="169"/>
      <c r="U306" s="166"/>
    </row>
    <row r="307" spans="1:21" ht="15" customHeight="1">
      <c r="A307" s="196"/>
      <c r="B307" s="199"/>
      <c r="C307" s="161" t="s">
        <v>131</v>
      </c>
      <c r="D307" s="55"/>
      <c r="E307" s="56">
        <f>IF(D307="","",VLOOKUP(B305,'参照資料'!$A$5:$E$31,3,FALSE))</f>
      </c>
      <c r="F307" s="57">
        <f>IF(D307="","",VLOOKUP(B305,'参照資料'!$A$5:$E$31,2,FALSE)/100)</f>
      </c>
      <c r="G307" s="57">
        <f>IF(D307="","",VLOOKUP(B305,'参照資料'!$A$5:$E$31,4,FALSE)/100)</f>
      </c>
      <c r="H307" s="58">
        <f t="shared" si="46"/>
      </c>
      <c r="I307" s="163"/>
      <c r="J307" s="59">
        <f>IF(D307="","",VLOOKUP(B305,'参照資料'!$A$5:$E$31,5,FALSE)/100)</f>
      </c>
      <c r="K307" s="60">
        <f>IF(D307=0,0,I305*J307)</f>
        <v>0</v>
      </c>
      <c r="L307" s="61">
        <f t="shared" si="47"/>
      </c>
      <c r="M307" s="190"/>
      <c r="N307" s="193"/>
      <c r="O307" s="179"/>
      <c r="P307" s="182"/>
      <c r="Q307" s="70">
        <f>IF(D307="","",L307*P305)</f>
      </c>
      <c r="R307" s="185"/>
      <c r="S307" s="63">
        <f>IF(D307=0,0,Q307/R305)</f>
        <v>0</v>
      </c>
      <c r="T307" s="169"/>
      <c r="U307" s="166"/>
    </row>
    <row r="308" spans="1:21" ht="15" customHeight="1">
      <c r="A308" s="196"/>
      <c r="B308" s="199"/>
      <c r="C308" s="161" t="s">
        <v>130</v>
      </c>
      <c r="D308" s="55"/>
      <c r="E308" s="56">
        <f>IF(D308="","",VLOOKUP(B305,'参照資料'!$A$5:$E$31,3,FALSE))</f>
      </c>
      <c r="F308" s="57">
        <f>IF(D308="","",VLOOKUP(B305,'参照資料'!$A$5:$E$31,2,FALSE)/100)</f>
      </c>
      <c r="G308" s="57">
        <f>IF(D308="","",VLOOKUP(B305,'参照資料'!$A$5:$E$31,4,FALSE)/100)</f>
      </c>
      <c r="H308" s="58">
        <f t="shared" si="46"/>
      </c>
      <c r="I308" s="163"/>
      <c r="J308" s="59">
        <f>IF(D308="","",VLOOKUP(B305,'参照資料'!$A$5:$E$31,5,FALSE)/100)</f>
      </c>
      <c r="K308" s="60">
        <f>IF(D308=0,0,I305*J308)</f>
        <v>0</v>
      </c>
      <c r="L308" s="61">
        <f t="shared" si="47"/>
      </c>
      <c r="M308" s="190"/>
      <c r="N308" s="193"/>
      <c r="O308" s="179"/>
      <c r="P308" s="182"/>
      <c r="Q308" s="70">
        <f>IF(D308="","",L308*P305)</f>
      </c>
      <c r="R308" s="185"/>
      <c r="S308" s="63">
        <f>IF(D308=0,0,Q308/R305)</f>
        <v>0</v>
      </c>
      <c r="T308" s="169"/>
      <c r="U308" s="166"/>
    </row>
    <row r="309" spans="1:21" ht="15" customHeight="1">
      <c r="A309" s="196"/>
      <c r="B309" s="199"/>
      <c r="C309" s="161" t="s">
        <v>128</v>
      </c>
      <c r="D309" s="55"/>
      <c r="E309" s="56">
        <f>IF(D309="","",VLOOKUP(B305,'参照資料'!$A$5:$E$31,3,FALSE))</f>
      </c>
      <c r="F309" s="57">
        <f>IF(D309="","",VLOOKUP(B305,'参照資料'!$A$5:$E$31,2,FALSE)/100)</f>
      </c>
      <c r="G309" s="57">
        <f>IF(D309="","",VLOOKUP(B305,'参照資料'!$A$5:$E$31,4,FALSE)/100)</f>
      </c>
      <c r="H309" s="58">
        <f t="shared" si="46"/>
      </c>
      <c r="I309" s="163"/>
      <c r="J309" s="59">
        <f>IF(D309="","",VLOOKUP(B305,'参照資料'!$A$5:$E$31,5,FALSE)/100)</f>
      </c>
      <c r="K309" s="60">
        <f>IF(D309=0,0,I305*J309)</f>
        <v>0</v>
      </c>
      <c r="L309" s="61">
        <f t="shared" si="47"/>
      </c>
      <c r="M309" s="190"/>
      <c r="N309" s="193"/>
      <c r="O309" s="179"/>
      <c r="P309" s="182"/>
      <c r="Q309" s="70">
        <f>IF(D309="","",L309*P305)</f>
      </c>
      <c r="R309" s="185"/>
      <c r="S309" s="63">
        <f>IF(D309=0,0,Q309/R305)</f>
        <v>0</v>
      </c>
      <c r="T309" s="169"/>
      <c r="U309" s="166"/>
    </row>
    <row r="310" spans="1:21" ht="15" customHeight="1">
      <c r="A310" s="196"/>
      <c r="B310" s="199"/>
      <c r="C310" s="161" t="s">
        <v>129</v>
      </c>
      <c r="D310" s="55"/>
      <c r="E310" s="56">
        <f>IF(D310="","",VLOOKUP(B305,'参照資料'!$A$5:$E$31,3,FALSE))</f>
      </c>
      <c r="F310" s="57">
        <f>IF(D310="","",VLOOKUP(B305,'参照資料'!$A$5:$E$31,2,FALSE)/100)</f>
      </c>
      <c r="G310" s="57">
        <f>IF(D310="","",VLOOKUP(B305,'参照資料'!$A$5:$E$31,4,FALSE)/100)</f>
      </c>
      <c r="H310" s="58">
        <f t="shared" si="46"/>
      </c>
      <c r="I310" s="163"/>
      <c r="J310" s="59">
        <f>IF(D310="","",VLOOKUP(B305,'参照資料'!$A$5:$E$31,5,FALSE)/100)</f>
      </c>
      <c r="K310" s="60">
        <f>IF(D310=0,0,I305*J310)</f>
        <v>0</v>
      </c>
      <c r="L310" s="61">
        <f t="shared" si="47"/>
      </c>
      <c r="M310" s="190"/>
      <c r="N310" s="193"/>
      <c r="O310" s="179"/>
      <c r="P310" s="182"/>
      <c r="Q310" s="70">
        <f>IF(D310="","",L310*P305)</f>
      </c>
      <c r="R310" s="185"/>
      <c r="S310" s="63">
        <f>IF(D310=0,0,Q310/R305)</f>
        <v>0</v>
      </c>
      <c r="T310" s="169"/>
      <c r="U310" s="166"/>
    </row>
    <row r="311" spans="1:21" ht="15" customHeight="1">
      <c r="A311" s="196"/>
      <c r="B311" s="199"/>
      <c r="C311" s="162" t="s">
        <v>52</v>
      </c>
      <c r="D311" s="93"/>
      <c r="E311" s="94">
        <f>IF(D311="","",VLOOKUP(B305,'参照資料'!$A$5:$E$31,3,FALSE))</f>
      </c>
      <c r="F311" s="95">
        <f>IF(D311="","",VLOOKUP(B305,'参照資料'!$A$5:$E$31,2,FALSE)/100)</f>
      </c>
      <c r="G311" s="95">
        <f>IF(D311="","",VLOOKUP(B305,'参照資料'!$A$5:$E$31,4,FALSE)/100)</f>
      </c>
      <c r="H311" s="96">
        <f t="shared" si="46"/>
      </c>
      <c r="I311" s="163"/>
      <c r="J311" s="98">
        <f>IF(D311="","",VLOOKUP(B305,'参照資料'!$A$5:$E$31,5,FALSE)/100)</f>
      </c>
      <c r="K311" s="99">
        <f>IF(D311=0,0,I305*J311)</f>
        <v>0</v>
      </c>
      <c r="L311" s="100">
        <f t="shared" si="47"/>
      </c>
      <c r="M311" s="190"/>
      <c r="N311" s="193"/>
      <c r="O311" s="179"/>
      <c r="P311" s="182"/>
      <c r="Q311" s="101">
        <f>IF(D311="","",L311*P305)</f>
      </c>
      <c r="R311" s="185"/>
      <c r="S311" s="102">
        <f>IF(D311=0,0,Q311/R305)</f>
        <v>0</v>
      </c>
      <c r="T311" s="169"/>
      <c r="U311" s="166"/>
    </row>
    <row r="312" spans="1:21" ht="15" customHeight="1">
      <c r="A312" s="196"/>
      <c r="B312" s="199"/>
      <c r="C312" s="161" t="s">
        <v>33</v>
      </c>
      <c r="D312" s="55"/>
      <c r="E312" s="56">
        <f>IF(D312="","",VLOOKUP(B305,'参照資料'!$A$5:$E$31,3,FALSE))</f>
      </c>
      <c r="F312" s="57">
        <f>IF(D312="","",VLOOKUP(B305,'参照資料'!$A$5:$E$31,2,FALSE)/100)</f>
      </c>
      <c r="G312" s="57">
        <f>IF(D312="","",VLOOKUP(B305,'参照資料'!$A$5:$E$31,4,FALSE)/100)</f>
      </c>
      <c r="H312" s="97">
        <f t="shared" si="46"/>
      </c>
      <c r="I312" s="163"/>
      <c r="J312" s="59">
        <f>IF(D312="","",VLOOKUP(B305,'参照資料'!$A$5:$E$31,5,FALSE)/100)</f>
      </c>
      <c r="K312" s="60">
        <f>IF(D312=0,0,I305*J312)</f>
        <v>0</v>
      </c>
      <c r="L312" s="61">
        <f t="shared" si="47"/>
      </c>
      <c r="M312" s="190"/>
      <c r="N312" s="193"/>
      <c r="O312" s="179"/>
      <c r="P312" s="182"/>
      <c r="Q312" s="70">
        <f>IF(D312="","",L312*P305)</f>
      </c>
      <c r="R312" s="185"/>
      <c r="S312" s="63">
        <f>IF(D312=0,0,Q312/R305)</f>
        <v>0</v>
      </c>
      <c r="T312" s="169"/>
      <c r="U312" s="166"/>
    </row>
    <row r="313" spans="1:21" ht="15" customHeight="1">
      <c r="A313" s="196"/>
      <c r="B313" s="199"/>
      <c r="C313" s="161" t="s">
        <v>34</v>
      </c>
      <c r="D313" s="55"/>
      <c r="E313" s="56">
        <f>IF(D313="","",VLOOKUP(B305,'参照資料'!$A$5:$E$31,3,FALSE))</f>
      </c>
      <c r="F313" s="57">
        <f>IF(D313="","",VLOOKUP(B305,'参照資料'!$A$5:$E$31,2,FALSE)/100)</f>
      </c>
      <c r="G313" s="57">
        <f>IF(D313="","",VLOOKUP(B305,'参照資料'!$A$5:$E$31,4,FALSE)/100)</f>
      </c>
      <c r="H313" s="97">
        <f t="shared" si="46"/>
      </c>
      <c r="I313" s="163"/>
      <c r="J313" s="59">
        <f>IF(D313="","",VLOOKUP(B305,'参照資料'!$A$5:$E$31,5,FALSE)/100)</f>
      </c>
      <c r="K313" s="60">
        <f>IF(D313=0,0,I305*J313)</f>
        <v>0</v>
      </c>
      <c r="L313" s="61">
        <f t="shared" si="47"/>
      </c>
      <c r="M313" s="190"/>
      <c r="N313" s="193"/>
      <c r="O313" s="179"/>
      <c r="P313" s="182"/>
      <c r="Q313" s="70">
        <f>IF(D313="","",L313*P305)</f>
      </c>
      <c r="R313" s="185"/>
      <c r="S313" s="63">
        <f>IF(D313=0,0,Q313/R305)</f>
        <v>0</v>
      </c>
      <c r="T313" s="169"/>
      <c r="U313" s="166"/>
    </row>
    <row r="314" spans="1:21" ht="15" customHeight="1">
      <c r="A314" s="196"/>
      <c r="B314" s="199"/>
      <c r="C314" s="161" t="s">
        <v>176</v>
      </c>
      <c r="D314" s="55"/>
      <c r="E314" s="56">
        <f>IF(D314="","",VLOOKUP(B305,'参照資料'!$A$5:$E$31,3,FALSE))</f>
      </c>
      <c r="F314" s="57">
        <f>IF(D314="","",VLOOKUP(B305,'参照資料'!$A$5:$E$31,2,FALSE)/100)</f>
      </c>
      <c r="G314" s="57">
        <f>IF(D314="","",VLOOKUP(B305,'参照資料'!$A$5:$E$31,4,FALSE)/100)</f>
      </c>
      <c r="H314" s="58">
        <f t="shared" si="46"/>
      </c>
      <c r="I314" s="163"/>
      <c r="J314" s="59">
        <f>IF(D314="","",VLOOKUP(B305,'参照資料'!$A$5:$E$31,5,FALSE)/100)</f>
      </c>
      <c r="K314" s="60">
        <f>IF(D314=0,0,I305*J314)</f>
        <v>0</v>
      </c>
      <c r="L314" s="61">
        <f t="shared" si="47"/>
      </c>
      <c r="M314" s="190"/>
      <c r="N314" s="193"/>
      <c r="O314" s="179"/>
      <c r="P314" s="182"/>
      <c r="Q314" s="70">
        <f>IF(D314="","",L314*P305)</f>
      </c>
      <c r="R314" s="185"/>
      <c r="S314" s="63">
        <f>IF(D314=0,0,Q314/R305)</f>
        <v>0</v>
      </c>
      <c r="T314" s="169"/>
      <c r="U314" s="166"/>
    </row>
    <row r="315" spans="1:21" ht="15" customHeight="1">
      <c r="A315" s="196"/>
      <c r="B315" s="199"/>
      <c r="C315" s="161" t="s">
        <v>177</v>
      </c>
      <c r="D315" s="55"/>
      <c r="E315" s="56">
        <f>IF(D315="","",VLOOKUP(B305,'参照資料'!$A$5:$E$31,3,FALSE))</f>
      </c>
      <c r="F315" s="57">
        <f>IF(D315="","",VLOOKUP(B305,'参照資料'!$A$5:$E$31,2,FALSE)/100)</f>
      </c>
      <c r="G315" s="57">
        <f>IF(D315="","",VLOOKUP(B305,'参照資料'!$A$5:$E$31,4,FALSE)/100)</f>
      </c>
      <c r="H315" s="58">
        <f t="shared" si="46"/>
      </c>
      <c r="I315" s="163"/>
      <c r="J315" s="59">
        <f>IF(D315="","",VLOOKUP(B305,'参照資料'!$A$5:$E$31,5,FALSE)/100)</f>
      </c>
      <c r="K315" s="60">
        <f>IF(D315=0,0,I305*J315)</f>
        <v>0</v>
      </c>
      <c r="L315" s="61">
        <f t="shared" si="47"/>
      </c>
      <c r="M315" s="190"/>
      <c r="N315" s="193"/>
      <c r="O315" s="179"/>
      <c r="P315" s="182"/>
      <c r="Q315" s="70">
        <f>IF(D315="","",L315*P305)</f>
      </c>
      <c r="R315" s="185"/>
      <c r="S315" s="63">
        <f>IF(D315=0,0,Q315/R305)</f>
        <v>0</v>
      </c>
      <c r="T315" s="169"/>
      <c r="U315" s="166"/>
    </row>
    <row r="316" spans="1:21" ht="15" customHeight="1">
      <c r="A316" s="196"/>
      <c r="B316" s="199"/>
      <c r="C316" s="161" t="s">
        <v>178</v>
      </c>
      <c r="D316" s="55"/>
      <c r="E316" s="56">
        <f>IF(D316="","",VLOOKUP(B305,'参照資料'!$A$5:$E$31,3,FALSE))</f>
      </c>
      <c r="F316" s="57">
        <f>IF(D316="","",VLOOKUP(B305,'参照資料'!$A$5:$E$31,2,FALSE)/100)</f>
      </c>
      <c r="G316" s="57">
        <f>IF(D316="","",VLOOKUP(B305,'参照資料'!$A$5:$E$31,4,FALSE)/100)</f>
      </c>
      <c r="H316" s="58">
        <f t="shared" si="46"/>
      </c>
      <c r="I316" s="163"/>
      <c r="J316" s="59">
        <f>IF(D316="","",VLOOKUP(B305,'参照資料'!$A$5:$E$31,5,FALSE)/100)</f>
      </c>
      <c r="K316" s="60">
        <f>IF(D316=0,0,I305*J316)</f>
        <v>0</v>
      </c>
      <c r="L316" s="61">
        <f t="shared" si="47"/>
      </c>
      <c r="M316" s="191"/>
      <c r="N316" s="194"/>
      <c r="O316" s="180"/>
      <c r="P316" s="183"/>
      <c r="Q316" s="71">
        <f>IF(D316="","",L316*P305)</f>
      </c>
      <c r="R316" s="186"/>
      <c r="S316" s="72">
        <f>IF(D316=0,0,Q316/R305)</f>
        <v>0</v>
      </c>
      <c r="T316" s="169"/>
      <c r="U316" s="167"/>
    </row>
    <row r="317" spans="1:21" ht="15" customHeight="1">
      <c r="A317" s="197"/>
      <c r="B317" s="64" t="s">
        <v>48</v>
      </c>
      <c r="C317" s="175">
        <f>D317*E317/10*F317*G317</f>
        <v>0</v>
      </c>
      <c r="D317" s="176"/>
      <c r="E317" s="176"/>
      <c r="F317" s="176"/>
      <c r="G317" s="176"/>
      <c r="H317" s="176"/>
      <c r="I317" s="176"/>
      <c r="J317" s="176"/>
      <c r="K317" s="176"/>
      <c r="L317" s="176"/>
      <c r="M317" s="176"/>
      <c r="N317" s="176"/>
      <c r="O317" s="176"/>
      <c r="P317" s="176"/>
      <c r="Q317" s="176"/>
      <c r="R317" s="177"/>
      <c r="S317" s="77">
        <f>SUM(S305:S316)</f>
        <v>0</v>
      </c>
      <c r="T317" s="78"/>
      <c r="U317" s="79">
        <f>IF(B305="","",T305/S317)</f>
      </c>
    </row>
    <row r="318" spans="1:21" ht="15" customHeight="1">
      <c r="A318" s="195"/>
      <c r="B318" s="198"/>
      <c r="C318" s="161" t="s">
        <v>133</v>
      </c>
      <c r="D318" s="55"/>
      <c r="E318" s="56">
        <f>IF(D318="","",VLOOKUP(B318,'参照資料'!$A$5:$E$31,3,FALSE))</f>
      </c>
      <c r="F318" s="57">
        <f>IF(D318="","",VLOOKUP(B318,'参照資料'!$A$5:$E$31,2,FALSE)/100)</f>
      </c>
      <c r="G318" s="57">
        <f>IF(D318="","",VLOOKUP(B318,'参照資料'!$A$5:$E$31,4,FALSE)/100)</f>
      </c>
      <c r="H318" s="58">
        <f aca="true" t="shared" si="48" ref="H318:H329">IF(D318="","",D318*E318/10*F318*G318)</f>
      </c>
      <c r="I318" s="168">
        <v>8</v>
      </c>
      <c r="J318" s="59">
        <f>IF(D318="","",VLOOKUP(B318,'参照資料'!$A$5:$E$31,5,FALSE)/100)</f>
      </c>
      <c r="K318" s="60">
        <f>IF(D318=0,0,I318*J318)</f>
        <v>0</v>
      </c>
      <c r="L318" s="61">
        <f aca="true" t="shared" si="49" ref="L318:L329">IF(D318="","",H318*K318)</f>
      </c>
      <c r="M318" s="189"/>
      <c r="N318" s="192"/>
      <c r="O318" s="178">
        <f>IF(B318="","",INDEX(稼働日数,$AK$5+1,M318-1)/100)</f>
      </c>
      <c r="P318" s="181">
        <f>IF(B318="","",N318*O318)</f>
      </c>
      <c r="Q318" s="70">
        <f>IF(D318="","",L318*P318)</f>
      </c>
      <c r="R318" s="184"/>
      <c r="S318" s="63">
        <f>IF(D318=0,0,Q318/R318)</f>
        <v>0</v>
      </c>
      <c r="T318" s="164"/>
      <c r="U318" s="165"/>
    </row>
    <row r="319" spans="1:21" ht="15" customHeight="1">
      <c r="A319" s="196"/>
      <c r="B319" s="199"/>
      <c r="C319" s="161" t="s">
        <v>132</v>
      </c>
      <c r="D319" s="55"/>
      <c r="E319" s="56">
        <f>IF(D319="","",VLOOKUP(B318,'参照資料'!$A$5:$E$31,3,FALSE))</f>
      </c>
      <c r="F319" s="57">
        <f>IF(D319="","",VLOOKUP(B318,'参照資料'!$A$5:$E$31,2,FALSE)/100)</f>
      </c>
      <c r="G319" s="57">
        <f>IF(D319="","",VLOOKUP(B318,'参照資料'!$A$5:$E$31,4,FALSE)/100)</f>
      </c>
      <c r="H319" s="58">
        <f t="shared" si="48"/>
      </c>
      <c r="I319" s="163"/>
      <c r="J319" s="59">
        <f>IF(D319="","",VLOOKUP(B318,'参照資料'!$A$5:$E$31,5,FALSE)/100)</f>
      </c>
      <c r="K319" s="60">
        <f>IF(D319=0,0,I318*J319)</f>
        <v>0</v>
      </c>
      <c r="L319" s="61">
        <f t="shared" si="49"/>
      </c>
      <c r="M319" s="190"/>
      <c r="N319" s="193"/>
      <c r="O319" s="179"/>
      <c r="P319" s="182"/>
      <c r="Q319" s="70">
        <f>IF(D319="","",L319*P318)</f>
      </c>
      <c r="R319" s="185"/>
      <c r="S319" s="63">
        <f>IF(D319=0,0,Q319/R318)</f>
        <v>0</v>
      </c>
      <c r="T319" s="169"/>
      <c r="U319" s="166"/>
    </row>
    <row r="320" spans="1:21" ht="15" customHeight="1">
      <c r="A320" s="196"/>
      <c r="B320" s="199"/>
      <c r="C320" s="161" t="s">
        <v>131</v>
      </c>
      <c r="D320" s="55"/>
      <c r="E320" s="56">
        <f>IF(D320="","",VLOOKUP(B318,'参照資料'!$A$5:$E$31,3,FALSE))</f>
      </c>
      <c r="F320" s="57">
        <f>IF(D320="","",VLOOKUP(B318,'参照資料'!$A$5:$E$31,2,FALSE)/100)</f>
      </c>
      <c r="G320" s="57">
        <f>IF(D320="","",VLOOKUP(B318,'参照資料'!$A$5:$E$31,4,FALSE)/100)</f>
      </c>
      <c r="H320" s="58">
        <f t="shared" si="48"/>
      </c>
      <c r="I320" s="163"/>
      <c r="J320" s="59">
        <f>IF(D320="","",VLOOKUP(B318,'参照資料'!$A$5:$E$31,5,FALSE)/100)</f>
      </c>
      <c r="K320" s="60">
        <f>IF(D320=0,0,I318*J320)</f>
        <v>0</v>
      </c>
      <c r="L320" s="61">
        <f t="shared" si="49"/>
      </c>
      <c r="M320" s="190"/>
      <c r="N320" s="193"/>
      <c r="O320" s="179"/>
      <c r="P320" s="182"/>
      <c r="Q320" s="70">
        <f>IF(D320="","",L320*P318)</f>
      </c>
      <c r="R320" s="185"/>
      <c r="S320" s="63">
        <f>IF(D320=0,0,Q320/R318)</f>
        <v>0</v>
      </c>
      <c r="T320" s="169"/>
      <c r="U320" s="166"/>
    </row>
    <row r="321" spans="1:21" ht="15" customHeight="1">
      <c r="A321" s="196"/>
      <c r="B321" s="199"/>
      <c r="C321" s="161" t="s">
        <v>130</v>
      </c>
      <c r="D321" s="55"/>
      <c r="E321" s="56">
        <f>IF(D321="","",VLOOKUP(B318,'参照資料'!$A$5:$E$31,3,FALSE))</f>
      </c>
      <c r="F321" s="57">
        <f>IF(D321="","",VLOOKUP(B318,'参照資料'!$A$5:$E$31,2,FALSE)/100)</f>
      </c>
      <c r="G321" s="57">
        <f>IF(D321="","",VLOOKUP(B318,'参照資料'!$A$5:$E$31,4,FALSE)/100)</f>
      </c>
      <c r="H321" s="58">
        <f t="shared" si="48"/>
      </c>
      <c r="I321" s="163"/>
      <c r="J321" s="59">
        <f>IF(D321="","",VLOOKUP(B318,'参照資料'!$A$5:$E$31,5,FALSE)/100)</f>
      </c>
      <c r="K321" s="60">
        <f>IF(D321=0,0,I318*J321)</f>
        <v>0</v>
      </c>
      <c r="L321" s="61">
        <f t="shared" si="49"/>
      </c>
      <c r="M321" s="190"/>
      <c r="N321" s="193"/>
      <c r="O321" s="179"/>
      <c r="P321" s="182"/>
      <c r="Q321" s="70">
        <f>IF(D321="","",L321*P318)</f>
      </c>
      <c r="R321" s="185"/>
      <c r="S321" s="63">
        <f>IF(D321=0,0,Q321/R318)</f>
        <v>0</v>
      </c>
      <c r="T321" s="169"/>
      <c r="U321" s="166"/>
    </row>
    <row r="322" spans="1:21" ht="15" customHeight="1">
      <c r="A322" s="196"/>
      <c r="B322" s="199"/>
      <c r="C322" s="161" t="s">
        <v>128</v>
      </c>
      <c r="D322" s="55"/>
      <c r="E322" s="56">
        <f>IF(D322="","",VLOOKUP(B318,'参照資料'!$A$5:$E$31,3,FALSE))</f>
      </c>
      <c r="F322" s="57">
        <f>IF(D322="","",VLOOKUP(B318,'参照資料'!$A$5:$E$31,2,FALSE)/100)</f>
      </c>
      <c r="G322" s="57">
        <f>IF(D322="","",VLOOKUP(B318,'参照資料'!$A$5:$E$31,4,FALSE)/100)</f>
      </c>
      <c r="H322" s="58">
        <f t="shared" si="48"/>
      </c>
      <c r="I322" s="163"/>
      <c r="J322" s="59">
        <f>IF(D322="","",VLOOKUP(B318,'参照資料'!$A$5:$E$31,5,FALSE)/100)</f>
      </c>
      <c r="K322" s="60">
        <f>IF(D322=0,0,I318*J322)</f>
        <v>0</v>
      </c>
      <c r="L322" s="61">
        <f t="shared" si="49"/>
      </c>
      <c r="M322" s="190"/>
      <c r="N322" s="193"/>
      <c r="O322" s="179"/>
      <c r="P322" s="182"/>
      <c r="Q322" s="70">
        <f>IF(D322="","",L322*P318)</f>
      </c>
      <c r="R322" s="185"/>
      <c r="S322" s="63">
        <f>IF(D322=0,0,Q322/R318)</f>
        <v>0</v>
      </c>
      <c r="T322" s="169"/>
      <c r="U322" s="166"/>
    </row>
    <row r="323" spans="1:21" ht="15" customHeight="1">
      <c r="A323" s="196"/>
      <c r="B323" s="199"/>
      <c r="C323" s="161" t="s">
        <v>129</v>
      </c>
      <c r="D323" s="55"/>
      <c r="E323" s="56">
        <f>IF(D323="","",VLOOKUP(B318,'参照資料'!$A$5:$E$31,3,FALSE))</f>
      </c>
      <c r="F323" s="57">
        <f>IF(D323="","",VLOOKUP(B318,'参照資料'!$A$5:$E$31,2,FALSE)/100)</f>
      </c>
      <c r="G323" s="57">
        <f>IF(D323="","",VLOOKUP(B318,'参照資料'!$A$5:$E$31,4,FALSE)/100)</f>
      </c>
      <c r="H323" s="58">
        <f t="shared" si="48"/>
      </c>
      <c r="I323" s="163"/>
      <c r="J323" s="59">
        <f>IF(D323="","",VLOOKUP(B318,'参照資料'!$A$5:$E$31,5,FALSE)/100)</f>
      </c>
      <c r="K323" s="60">
        <f>IF(D323=0,0,I318*J323)</f>
        <v>0</v>
      </c>
      <c r="L323" s="61">
        <f t="shared" si="49"/>
      </c>
      <c r="M323" s="190"/>
      <c r="N323" s="193"/>
      <c r="O323" s="179"/>
      <c r="P323" s="182"/>
      <c r="Q323" s="70">
        <f>IF(D323="","",L323*P318)</f>
      </c>
      <c r="R323" s="185"/>
      <c r="S323" s="63">
        <f>IF(D323=0,0,Q323/R318)</f>
        <v>0</v>
      </c>
      <c r="T323" s="169"/>
      <c r="U323" s="166"/>
    </row>
    <row r="324" spans="1:21" ht="15" customHeight="1">
      <c r="A324" s="196"/>
      <c r="B324" s="199"/>
      <c r="C324" s="162" t="s">
        <v>52</v>
      </c>
      <c r="D324" s="93"/>
      <c r="E324" s="94">
        <f>IF(D324="","",VLOOKUP(B318,'参照資料'!$A$5:$E$31,3,FALSE))</f>
      </c>
      <c r="F324" s="95">
        <f>IF(D324="","",VLOOKUP(B318,'参照資料'!$A$5:$E$31,2,FALSE)/100)</f>
      </c>
      <c r="G324" s="95">
        <f>IF(D324="","",VLOOKUP(B318,'参照資料'!$A$5:$E$31,4,FALSE)/100)</f>
      </c>
      <c r="H324" s="96">
        <f t="shared" si="48"/>
      </c>
      <c r="I324" s="163"/>
      <c r="J324" s="98">
        <f>IF(D324="","",VLOOKUP(B318,'参照資料'!$A$5:$E$31,5,FALSE)/100)</f>
      </c>
      <c r="K324" s="99">
        <f>IF(D324=0,0,I318*J324)</f>
        <v>0</v>
      </c>
      <c r="L324" s="100">
        <f t="shared" si="49"/>
      </c>
      <c r="M324" s="190"/>
      <c r="N324" s="193"/>
      <c r="O324" s="179"/>
      <c r="P324" s="182"/>
      <c r="Q324" s="101">
        <f>IF(D324="","",L324*P318)</f>
      </c>
      <c r="R324" s="185"/>
      <c r="S324" s="102">
        <f>IF(D324=0,0,Q324/R318)</f>
        <v>0</v>
      </c>
      <c r="T324" s="169"/>
      <c r="U324" s="166"/>
    </row>
    <row r="325" spans="1:21" ht="15" customHeight="1">
      <c r="A325" s="196"/>
      <c r="B325" s="199"/>
      <c r="C325" s="161" t="s">
        <v>33</v>
      </c>
      <c r="D325" s="55"/>
      <c r="E325" s="56">
        <f>IF(D325="","",VLOOKUP(B318,'参照資料'!$A$5:$E$31,3,FALSE))</f>
      </c>
      <c r="F325" s="57">
        <f>IF(D325="","",VLOOKUP(B318,'参照資料'!$A$5:$E$31,2,FALSE)/100)</f>
      </c>
      <c r="G325" s="57">
        <f>IF(D325="","",VLOOKUP(B318,'参照資料'!$A$5:$E$31,4,FALSE)/100)</f>
      </c>
      <c r="H325" s="97">
        <f t="shared" si="48"/>
      </c>
      <c r="I325" s="163"/>
      <c r="J325" s="59">
        <f>IF(D325="","",VLOOKUP(B318,'参照資料'!$A$5:$E$31,5,FALSE)/100)</f>
      </c>
      <c r="K325" s="60">
        <f>IF(D325=0,0,I318*J325)</f>
        <v>0</v>
      </c>
      <c r="L325" s="61">
        <f t="shared" si="49"/>
      </c>
      <c r="M325" s="190"/>
      <c r="N325" s="193"/>
      <c r="O325" s="179"/>
      <c r="P325" s="182"/>
      <c r="Q325" s="70">
        <f>IF(D325="","",L325*P318)</f>
      </c>
      <c r="R325" s="185"/>
      <c r="S325" s="63">
        <f>IF(D325=0,0,Q325/R318)</f>
        <v>0</v>
      </c>
      <c r="T325" s="169"/>
      <c r="U325" s="166"/>
    </row>
    <row r="326" spans="1:21" ht="15" customHeight="1">
      <c r="A326" s="196"/>
      <c r="B326" s="199"/>
      <c r="C326" s="161" t="s">
        <v>34</v>
      </c>
      <c r="D326" s="55"/>
      <c r="E326" s="56">
        <f>IF(D326="","",VLOOKUP(B318,'参照資料'!$A$5:$E$31,3,FALSE))</f>
      </c>
      <c r="F326" s="57">
        <f>IF(D326="","",VLOOKUP(B318,'参照資料'!$A$5:$E$31,2,FALSE)/100)</f>
      </c>
      <c r="G326" s="57">
        <f>IF(D326="","",VLOOKUP(B318,'参照資料'!$A$5:$E$31,4,FALSE)/100)</f>
      </c>
      <c r="H326" s="97">
        <f t="shared" si="48"/>
      </c>
      <c r="I326" s="163"/>
      <c r="J326" s="59">
        <f>IF(D326="","",VLOOKUP(B318,'参照資料'!$A$5:$E$31,5,FALSE)/100)</f>
      </c>
      <c r="K326" s="60">
        <f>IF(D326=0,0,I318*J326)</f>
        <v>0</v>
      </c>
      <c r="L326" s="61">
        <f t="shared" si="49"/>
      </c>
      <c r="M326" s="190"/>
      <c r="N326" s="193"/>
      <c r="O326" s="179"/>
      <c r="P326" s="182"/>
      <c r="Q326" s="70">
        <f>IF(D326="","",L326*P318)</f>
      </c>
      <c r="R326" s="185"/>
      <c r="S326" s="63">
        <f>IF(D326=0,0,Q326/R318)</f>
        <v>0</v>
      </c>
      <c r="T326" s="169"/>
      <c r="U326" s="166"/>
    </row>
    <row r="327" spans="1:21" ht="15" customHeight="1">
      <c r="A327" s="196"/>
      <c r="B327" s="199"/>
      <c r="C327" s="161" t="s">
        <v>176</v>
      </c>
      <c r="D327" s="55"/>
      <c r="E327" s="56">
        <f>IF(D327="","",VLOOKUP(B318,'参照資料'!$A$5:$E$31,3,FALSE))</f>
      </c>
      <c r="F327" s="57">
        <f>IF(D327="","",VLOOKUP(B318,'参照資料'!$A$5:$E$31,2,FALSE)/100)</f>
      </c>
      <c r="G327" s="57">
        <f>IF(D327="","",VLOOKUP(B318,'参照資料'!$A$5:$E$31,4,FALSE)/100)</f>
      </c>
      <c r="H327" s="58">
        <f t="shared" si="48"/>
      </c>
      <c r="I327" s="163"/>
      <c r="J327" s="59">
        <f>IF(D327="","",VLOOKUP(B318,'参照資料'!$A$5:$E$31,5,FALSE)/100)</f>
      </c>
      <c r="K327" s="60">
        <f>IF(D327=0,0,I318*J327)</f>
        <v>0</v>
      </c>
      <c r="L327" s="61">
        <f t="shared" si="49"/>
      </c>
      <c r="M327" s="190"/>
      <c r="N327" s="193"/>
      <c r="O327" s="179"/>
      <c r="P327" s="182"/>
      <c r="Q327" s="70">
        <f>IF(D327="","",L327*P318)</f>
      </c>
      <c r="R327" s="185"/>
      <c r="S327" s="63">
        <f>IF(D327=0,0,Q327/R318)</f>
        <v>0</v>
      </c>
      <c r="T327" s="169"/>
      <c r="U327" s="166"/>
    </row>
    <row r="328" spans="1:21" ht="15" customHeight="1">
      <c r="A328" s="196"/>
      <c r="B328" s="199"/>
      <c r="C328" s="161" t="s">
        <v>177</v>
      </c>
      <c r="D328" s="55"/>
      <c r="E328" s="56">
        <f>IF(D328="","",VLOOKUP(B318,'参照資料'!$A$5:$E$31,3,FALSE))</f>
      </c>
      <c r="F328" s="57">
        <f>IF(D328="","",VLOOKUP(B318,'参照資料'!$A$5:$E$31,2,FALSE)/100)</f>
      </c>
      <c r="G328" s="57">
        <f>IF(D328="","",VLOOKUP(B318,'参照資料'!$A$5:$E$31,4,FALSE)/100)</f>
      </c>
      <c r="H328" s="58">
        <f t="shared" si="48"/>
      </c>
      <c r="I328" s="163"/>
      <c r="J328" s="59">
        <f>IF(D328="","",VLOOKUP(B318,'参照資料'!$A$5:$E$31,5,FALSE)/100)</f>
      </c>
      <c r="K328" s="60">
        <f>IF(D328=0,0,I318*J328)</f>
        <v>0</v>
      </c>
      <c r="L328" s="61">
        <f t="shared" si="49"/>
      </c>
      <c r="M328" s="190"/>
      <c r="N328" s="193"/>
      <c r="O328" s="179"/>
      <c r="P328" s="182"/>
      <c r="Q328" s="70">
        <f>IF(D328="","",L328*P318)</f>
      </c>
      <c r="R328" s="185"/>
      <c r="S328" s="63">
        <f>IF(D328=0,0,Q328/R318)</f>
        <v>0</v>
      </c>
      <c r="T328" s="169"/>
      <c r="U328" s="166"/>
    </row>
    <row r="329" spans="1:21" ht="15" customHeight="1">
      <c r="A329" s="196"/>
      <c r="B329" s="199"/>
      <c r="C329" s="161" t="s">
        <v>178</v>
      </c>
      <c r="D329" s="55"/>
      <c r="E329" s="56">
        <f>IF(D329="","",VLOOKUP(B318,'参照資料'!$A$5:$E$31,3,FALSE))</f>
      </c>
      <c r="F329" s="57">
        <f>IF(D329="","",VLOOKUP(B318,'参照資料'!$A$5:$E$31,2,FALSE)/100)</f>
      </c>
      <c r="G329" s="57">
        <f>IF(D329="","",VLOOKUP(B318,'参照資料'!$A$5:$E$31,4,FALSE)/100)</f>
      </c>
      <c r="H329" s="58">
        <f t="shared" si="48"/>
      </c>
      <c r="I329" s="163"/>
      <c r="J329" s="59">
        <f>IF(D329="","",VLOOKUP(B318,'参照資料'!$A$5:$E$31,5,FALSE)/100)</f>
      </c>
      <c r="K329" s="60">
        <f>IF(D329=0,0,I318*J329)</f>
        <v>0</v>
      </c>
      <c r="L329" s="61">
        <f t="shared" si="49"/>
      </c>
      <c r="M329" s="191"/>
      <c r="N329" s="194"/>
      <c r="O329" s="180"/>
      <c r="P329" s="183"/>
      <c r="Q329" s="71">
        <f>IF(D329="","",L329*P318)</f>
      </c>
      <c r="R329" s="186"/>
      <c r="S329" s="72">
        <f>IF(D329=0,0,Q329/R318)</f>
        <v>0</v>
      </c>
      <c r="T329" s="169"/>
      <c r="U329" s="167"/>
    </row>
    <row r="330" spans="1:21" ht="15" customHeight="1">
      <c r="A330" s="197"/>
      <c r="B330" s="64" t="s">
        <v>48</v>
      </c>
      <c r="C330" s="175">
        <f>D330*E330/10*F330*G330</f>
        <v>0</v>
      </c>
      <c r="D330" s="176"/>
      <c r="E330" s="176"/>
      <c r="F330" s="176"/>
      <c r="G330" s="176"/>
      <c r="H330" s="176"/>
      <c r="I330" s="176"/>
      <c r="J330" s="176"/>
      <c r="K330" s="176"/>
      <c r="L330" s="176"/>
      <c r="M330" s="176"/>
      <c r="N330" s="176"/>
      <c r="O330" s="176"/>
      <c r="P330" s="176"/>
      <c r="Q330" s="176"/>
      <c r="R330" s="177"/>
      <c r="S330" s="77">
        <f>SUM(S318:S329)</f>
        <v>0</v>
      </c>
      <c r="T330" s="78"/>
      <c r="U330" s="79">
        <f>IF(B318="","",T318/S330)</f>
      </c>
    </row>
    <row r="331" spans="1:21" ht="15" customHeight="1">
      <c r="A331" s="195"/>
      <c r="B331" s="198"/>
      <c r="C331" s="161" t="s">
        <v>133</v>
      </c>
      <c r="D331" s="55"/>
      <c r="E331" s="56">
        <f>IF(D331="","",VLOOKUP(B331,'参照資料'!$A$5:$E$31,3,FALSE))</f>
      </c>
      <c r="F331" s="57">
        <f>IF(D331="","",VLOOKUP(B331,'参照資料'!$A$5:$E$31,2,FALSE)/100)</f>
      </c>
      <c r="G331" s="57">
        <f>IF(D331="","",VLOOKUP(B331,'参照資料'!$A$5:$E$31,4,FALSE)/100)</f>
      </c>
      <c r="H331" s="58">
        <f aca="true" t="shared" si="50" ref="H331:H342">IF(D331="","",D331*E331/10*F331*G331)</f>
      </c>
      <c r="I331" s="168">
        <v>8</v>
      </c>
      <c r="J331" s="59">
        <f>IF(D331="","",VLOOKUP(B331,'参照資料'!$A$5:$E$31,5,FALSE)/100)</f>
      </c>
      <c r="K331" s="60">
        <f>IF(D331=0,0,I331*J331)</f>
        <v>0</v>
      </c>
      <c r="L331" s="61">
        <f aca="true" t="shared" si="51" ref="L331:L342">IF(D331="","",H331*K331)</f>
      </c>
      <c r="M331" s="189"/>
      <c r="N331" s="192"/>
      <c r="O331" s="178">
        <f>IF(B331="","",INDEX(稼働日数,$AK$5+1,M331-1)/100)</f>
      </c>
      <c r="P331" s="181">
        <f>IF(B331="","",N331*O331)</f>
      </c>
      <c r="Q331" s="70">
        <f>IF(D331="","",L331*P331)</f>
      </c>
      <c r="R331" s="184"/>
      <c r="S331" s="63">
        <f>IF(D331=0,0,Q331/R331)</f>
        <v>0</v>
      </c>
      <c r="T331" s="164"/>
      <c r="U331" s="165"/>
    </row>
    <row r="332" spans="1:21" ht="15" customHeight="1">
      <c r="A332" s="196"/>
      <c r="B332" s="199"/>
      <c r="C332" s="161" t="s">
        <v>132</v>
      </c>
      <c r="D332" s="55"/>
      <c r="E332" s="56">
        <f>IF(D332="","",VLOOKUP(B331,'参照資料'!$A$5:$E$31,3,FALSE))</f>
      </c>
      <c r="F332" s="57">
        <f>IF(D332="","",VLOOKUP(B331,'参照資料'!$A$5:$E$31,2,FALSE)/100)</f>
      </c>
      <c r="G332" s="57">
        <f>IF(D332="","",VLOOKUP(B331,'参照資料'!$A$5:$E$31,4,FALSE)/100)</f>
      </c>
      <c r="H332" s="58">
        <f t="shared" si="50"/>
      </c>
      <c r="I332" s="163"/>
      <c r="J332" s="59">
        <f>IF(D332="","",VLOOKUP(B331,'参照資料'!$A$5:$E$31,5,FALSE)/100)</f>
      </c>
      <c r="K332" s="60">
        <f>IF(D332=0,0,I331*J332)</f>
        <v>0</v>
      </c>
      <c r="L332" s="61">
        <f t="shared" si="51"/>
      </c>
      <c r="M332" s="190"/>
      <c r="N332" s="193"/>
      <c r="O332" s="179"/>
      <c r="P332" s="182"/>
      <c r="Q332" s="70">
        <f>IF(D332="","",L332*P331)</f>
      </c>
      <c r="R332" s="185"/>
      <c r="S332" s="63">
        <f>IF(D332=0,0,Q332/R331)</f>
        <v>0</v>
      </c>
      <c r="T332" s="169"/>
      <c r="U332" s="166"/>
    </row>
    <row r="333" spans="1:21" ht="15" customHeight="1">
      <c r="A333" s="196"/>
      <c r="B333" s="199"/>
      <c r="C333" s="161" t="s">
        <v>131</v>
      </c>
      <c r="D333" s="55"/>
      <c r="E333" s="56">
        <f>IF(D333="","",VLOOKUP(B331,'参照資料'!$A$5:$E$31,3,FALSE))</f>
      </c>
      <c r="F333" s="57">
        <f>IF(D333="","",VLOOKUP(B331,'参照資料'!$A$5:$E$31,2,FALSE)/100)</f>
      </c>
      <c r="G333" s="57">
        <f>IF(D333="","",VLOOKUP(B331,'参照資料'!$A$5:$E$31,4,FALSE)/100)</f>
      </c>
      <c r="H333" s="58">
        <f t="shared" si="50"/>
      </c>
      <c r="I333" s="163"/>
      <c r="J333" s="59">
        <f>IF(D333="","",VLOOKUP(B331,'参照資料'!$A$5:$E$31,5,FALSE)/100)</f>
      </c>
      <c r="K333" s="60">
        <f>IF(D333=0,0,I331*J333)</f>
        <v>0</v>
      </c>
      <c r="L333" s="61">
        <f t="shared" si="51"/>
      </c>
      <c r="M333" s="190"/>
      <c r="N333" s="193"/>
      <c r="O333" s="179"/>
      <c r="P333" s="182"/>
      <c r="Q333" s="70">
        <f>IF(D333="","",L333*P331)</f>
      </c>
      <c r="R333" s="185"/>
      <c r="S333" s="63">
        <f>IF(D333=0,0,Q333/R331)</f>
        <v>0</v>
      </c>
      <c r="T333" s="169"/>
      <c r="U333" s="166"/>
    </row>
    <row r="334" spans="1:21" ht="15" customHeight="1">
      <c r="A334" s="196"/>
      <c r="B334" s="199"/>
      <c r="C334" s="161" t="s">
        <v>130</v>
      </c>
      <c r="D334" s="55"/>
      <c r="E334" s="56">
        <f>IF(D334="","",VLOOKUP(B331,'参照資料'!$A$5:$E$31,3,FALSE))</f>
      </c>
      <c r="F334" s="57">
        <f>IF(D334="","",VLOOKUP(B331,'参照資料'!$A$5:$E$31,2,FALSE)/100)</f>
      </c>
      <c r="G334" s="57">
        <f>IF(D334="","",VLOOKUP(B331,'参照資料'!$A$5:$E$31,4,FALSE)/100)</f>
      </c>
      <c r="H334" s="58">
        <f t="shared" si="50"/>
      </c>
      <c r="I334" s="163"/>
      <c r="J334" s="59">
        <f>IF(D334="","",VLOOKUP(B331,'参照資料'!$A$5:$E$31,5,FALSE)/100)</f>
      </c>
      <c r="K334" s="60">
        <f>IF(D334=0,0,I331*J334)</f>
        <v>0</v>
      </c>
      <c r="L334" s="61">
        <f t="shared" si="51"/>
      </c>
      <c r="M334" s="190"/>
      <c r="N334" s="193"/>
      <c r="O334" s="179"/>
      <c r="P334" s="182"/>
      <c r="Q334" s="70">
        <f>IF(D334="","",L334*P331)</f>
      </c>
      <c r="R334" s="185"/>
      <c r="S334" s="63">
        <f>IF(D334=0,0,Q334/R331)</f>
        <v>0</v>
      </c>
      <c r="T334" s="169"/>
      <c r="U334" s="166"/>
    </row>
    <row r="335" spans="1:21" ht="15" customHeight="1">
      <c r="A335" s="196"/>
      <c r="B335" s="199"/>
      <c r="C335" s="161" t="s">
        <v>128</v>
      </c>
      <c r="D335" s="55"/>
      <c r="E335" s="56">
        <f>IF(D335="","",VLOOKUP(B331,'参照資料'!$A$5:$E$31,3,FALSE))</f>
      </c>
      <c r="F335" s="57">
        <f>IF(D335="","",VLOOKUP(B331,'参照資料'!$A$5:$E$31,2,FALSE)/100)</f>
      </c>
      <c r="G335" s="57">
        <f>IF(D335="","",VLOOKUP(B331,'参照資料'!$A$5:$E$31,4,FALSE)/100)</f>
      </c>
      <c r="H335" s="58">
        <f t="shared" si="50"/>
      </c>
      <c r="I335" s="163"/>
      <c r="J335" s="59">
        <f>IF(D335="","",VLOOKUP(B331,'参照資料'!$A$5:$E$31,5,FALSE)/100)</f>
      </c>
      <c r="K335" s="60">
        <f>IF(D335=0,0,I331*J335)</f>
        <v>0</v>
      </c>
      <c r="L335" s="61">
        <f t="shared" si="51"/>
      </c>
      <c r="M335" s="190"/>
      <c r="N335" s="193"/>
      <c r="O335" s="179"/>
      <c r="P335" s="182"/>
      <c r="Q335" s="70">
        <f>IF(D335="","",L335*P331)</f>
      </c>
      <c r="R335" s="185"/>
      <c r="S335" s="63">
        <f>IF(D335=0,0,Q335/R331)</f>
        <v>0</v>
      </c>
      <c r="T335" s="169"/>
      <c r="U335" s="166"/>
    </row>
    <row r="336" spans="1:21" ht="15" customHeight="1">
      <c r="A336" s="196"/>
      <c r="B336" s="199"/>
      <c r="C336" s="161" t="s">
        <v>129</v>
      </c>
      <c r="D336" s="55"/>
      <c r="E336" s="56">
        <f>IF(D336="","",VLOOKUP(B331,'参照資料'!$A$5:$E$31,3,FALSE))</f>
      </c>
      <c r="F336" s="57">
        <f>IF(D336="","",VLOOKUP(B331,'参照資料'!$A$5:$E$31,2,FALSE)/100)</f>
      </c>
      <c r="G336" s="57">
        <f>IF(D336="","",VLOOKUP(B331,'参照資料'!$A$5:$E$31,4,FALSE)/100)</f>
      </c>
      <c r="H336" s="58">
        <f t="shared" si="50"/>
      </c>
      <c r="I336" s="163"/>
      <c r="J336" s="59">
        <f>IF(D336="","",VLOOKUP(B331,'参照資料'!$A$5:$E$31,5,FALSE)/100)</f>
      </c>
      <c r="K336" s="60">
        <f>IF(D336=0,0,I331*J336)</f>
        <v>0</v>
      </c>
      <c r="L336" s="61">
        <f t="shared" si="51"/>
      </c>
      <c r="M336" s="190"/>
      <c r="N336" s="193"/>
      <c r="O336" s="179"/>
      <c r="P336" s="182"/>
      <c r="Q336" s="70">
        <f>IF(D336="","",L336*P331)</f>
      </c>
      <c r="R336" s="185"/>
      <c r="S336" s="63">
        <f>IF(D336=0,0,Q336/R331)</f>
        <v>0</v>
      </c>
      <c r="T336" s="169"/>
      <c r="U336" s="166"/>
    </row>
    <row r="337" spans="1:21" ht="15" customHeight="1">
      <c r="A337" s="196"/>
      <c r="B337" s="199"/>
      <c r="C337" s="162" t="s">
        <v>52</v>
      </c>
      <c r="D337" s="93"/>
      <c r="E337" s="94">
        <f>IF(D337="","",VLOOKUP(B331,'参照資料'!$A$5:$E$31,3,FALSE))</f>
      </c>
      <c r="F337" s="95">
        <f>IF(D337="","",VLOOKUP(B331,'参照資料'!$A$5:$E$31,2,FALSE)/100)</f>
      </c>
      <c r="G337" s="95">
        <f>IF(D337="","",VLOOKUP(B331,'参照資料'!$A$5:$E$31,4,FALSE)/100)</f>
      </c>
      <c r="H337" s="96">
        <f t="shared" si="50"/>
      </c>
      <c r="I337" s="163"/>
      <c r="J337" s="98">
        <f>IF(D337="","",VLOOKUP(B331,'参照資料'!$A$5:$E$31,5,FALSE)/100)</f>
      </c>
      <c r="K337" s="99">
        <f>IF(D337=0,0,I331*J337)</f>
        <v>0</v>
      </c>
      <c r="L337" s="100">
        <f t="shared" si="51"/>
      </c>
      <c r="M337" s="190"/>
      <c r="N337" s="193"/>
      <c r="O337" s="179"/>
      <c r="P337" s="182"/>
      <c r="Q337" s="101">
        <f>IF(D337="","",L337*P331)</f>
      </c>
      <c r="R337" s="185"/>
      <c r="S337" s="102">
        <f>IF(D337=0,0,Q337/R331)</f>
        <v>0</v>
      </c>
      <c r="T337" s="169"/>
      <c r="U337" s="166"/>
    </row>
    <row r="338" spans="1:21" ht="15" customHeight="1">
      <c r="A338" s="196"/>
      <c r="B338" s="199"/>
      <c r="C338" s="161" t="s">
        <v>33</v>
      </c>
      <c r="D338" s="55"/>
      <c r="E338" s="56">
        <f>IF(D338="","",VLOOKUP(B331,'参照資料'!$A$5:$E$31,3,FALSE))</f>
      </c>
      <c r="F338" s="57">
        <f>IF(D338="","",VLOOKUP(B331,'参照資料'!$A$5:$E$31,2,FALSE)/100)</f>
      </c>
      <c r="G338" s="57">
        <f>IF(D338="","",VLOOKUP(B331,'参照資料'!$A$5:$E$31,4,FALSE)/100)</f>
      </c>
      <c r="H338" s="97">
        <f t="shared" si="50"/>
      </c>
      <c r="I338" s="163"/>
      <c r="J338" s="59">
        <f>IF(D338="","",VLOOKUP(B331,'参照資料'!$A$5:$E$31,5,FALSE)/100)</f>
      </c>
      <c r="K338" s="60">
        <f>IF(D338=0,0,I331*J338)</f>
        <v>0</v>
      </c>
      <c r="L338" s="61">
        <f t="shared" si="51"/>
      </c>
      <c r="M338" s="190"/>
      <c r="N338" s="193"/>
      <c r="O338" s="179"/>
      <c r="P338" s="182"/>
      <c r="Q338" s="70">
        <f>IF(D338="","",L338*P331)</f>
      </c>
      <c r="R338" s="185"/>
      <c r="S338" s="63">
        <f>IF(D338=0,0,Q338/R331)</f>
        <v>0</v>
      </c>
      <c r="T338" s="169"/>
      <c r="U338" s="166"/>
    </row>
    <row r="339" spans="1:21" ht="15" customHeight="1">
      <c r="A339" s="196"/>
      <c r="B339" s="199"/>
      <c r="C339" s="161" t="s">
        <v>34</v>
      </c>
      <c r="D339" s="55"/>
      <c r="E339" s="56">
        <f>IF(D339="","",VLOOKUP(B331,'参照資料'!$A$5:$E$31,3,FALSE))</f>
      </c>
      <c r="F339" s="57">
        <f>IF(D339="","",VLOOKUP(B331,'参照資料'!$A$5:$E$31,2,FALSE)/100)</f>
      </c>
      <c r="G339" s="57">
        <f>IF(D339="","",VLOOKUP(B331,'参照資料'!$A$5:$E$31,4,FALSE)/100)</f>
      </c>
      <c r="H339" s="97">
        <f t="shared" si="50"/>
      </c>
      <c r="I339" s="163"/>
      <c r="J339" s="59">
        <f>IF(D339="","",VLOOKUP(B331,'参照資料'!$A$5:$E$31,5,FALSE)/100)</f>
      </c>
      <c r="K339" s="60">
        <f>IF(D339=0,0,I331*J339)</f>
        <v>0</v>
      </c>
      <c r="L339" s="61">
        <f t="shared" si="51"/>
      </c>
      <c r="M339" s="190"/>
      <c r="N339" s="193"/>
      <c r="O339" s="179"/>
      <c r="P339" s="182"/>
      <c r="Q339" s="70">
        <f>IF(D339="","",L339*P331)</f>
      </c>
      <c r="R339" s="185"/>
      <c r="S339" s="63">
        <f>IF(D339=0,0,Q339/R331)</f>
        <v>0</v>
      </c>
      <c r="T339" s="169"/>
      <c r="U339" s="166"/>
    </row>
    <row r="340" spans="1:21" ht="15" customHeight="1">
      <c r="A340" s="196"/>
      <c r="B340" s="199"/>
      <c r="C340" s="161" t="s">
        <v>176</v>
      </c>
      <c r="D340" s="55"/>
      <c r="E340" s="56">
        <f>IF(D340="","",VLOOKUP(B331,'参照資料'!$A$5:$E$31,3,FALSE))</f>
      </c>
      <c r="F340" s="57">
        <f>IF(D340="","",VLOOKUP(B331,'参照資料'!$A$5:$E$31,2,FALSE)/100)</f>
      </c>
      <c r="G340" s="57">
        <f>IF(D340="","",VLOOKUP(B331,'参照資料'!$A$5:$E$31,4,FALSE)/100)</f>
      </c>
      <c r="H340" s="58">
        <f t="shared" si="50"/>
      </c>
      <c r="I340" s="163"/>
      <c r="J340" s="59">
        <f>IF(D340="","",VLOOKUP(B331,'参照資料'!$A$5:$E$31,5,FALSE)/100)</f>
      </c>
      <c r="K340" s="60">
        <f>IF(D340=0,0,I331*J340)</f>
        <v>0</v>
      </c>
      <c r="L340" s="61">
        <f t="shared" si="51"/>
      </c>
      <c r="M340" s="190"/>
      <c r="N340" s="193"/>
      <c r="O340" s="179"/>
      <c r="P340" s="182"/>
      <c r="Q340" s="70">
        <f>IF(D340="","",L340*P331)</f>
      </c>
      <c r="R340" s="185"/>
      <c r="S340" s="63">
        <f>IF(D340=0,0,Q340/R331)</f>
        <v>0</v>
      </c>
      <c r="T340" s="169"/>
      <c r="U340" s="166"/>
    </row>
    <row r="341" spans="1:21" ht="15" customHeight="1">
      <c r="A341" s="196"/>
      <c r="B341" s="199"/>
      <c r="C341" s="161" t="s">
        <v>177</v>
      </c>
      <c r="D341" s="55"/>
      <c r="E341" s="56">
        <f>IF(D341="","",VLOOKUP(B331,'参照資料'!$A$5:$E$31,3,FALSE))</f>
      </c>
      <c r="F341" s="57">
        <f>IF(D341="","",VLOOKUP(B331,'参照資料'!$A$5:$E$31,2,FALSE)/100)</f>
      </c>
      <c r="G341" s="57">
        <f>IF(D341="","",VLOOKUP(B331,'参照資料'!$A$5:$E$31,4,FALSE)/100)</f>
      </c>
      <c r="H341" s="58">
        <f t="shared" si="50"/>
      </c>
      <c r="I341" s="163"/>
      <c r="J341" s="59">
        <f>IF(D341="","",VLOOKUP(B331,'参照資料'!$A$5:$E$31,5,FALSE)/100)</f>
      </c>
      <c r="K341" s="60">
        <f>IF(D341=0,0,I331*J341)</f>
        <v>0</v>
      </c>
      <c r="L341" s="61">
        <f t="shared" si="51"/>
      </c>
      <c r="M341" s="190"/>
      <c r="N341" s="193"/>
      <c r="O341" s="179"/>
      <c r="P341" s="182"/>
      <c r="Q341" s="70">
        <f>IF(D341="","",L341*P331)</f>
      </c>
      <c r="R341" s="185"/>
      <c r="S341" s="63">
        <f>IF(D341=0,0,Q341/R331)</f>
        <v>0</v>
      </c>
      <c r="T341" s="169"/>
      <c r="U341" s="166"/>
    </row>
    <row r="342" spans="1:21" ht="15" customHeight="1">
      <c r="A342" s="196"/>
      <c r="B342" s="199"/>
      <c r="C342" s="161" t="s">
        <v>178</v>
      </c>
      <c r="D342" s="55"/>
      <c r="E342" s="56">
        <f>IF(D342="","",VLOOKUP(B331,'参照資料'!$A$5:$E$31,3,FALSE))</f>
      </c>
      <c r="F342" s="57">
        <f>IF(D342="","",VLOOKUP(B331,'参照資料'!$A$5:$E$31,2,FALSE)/100)</f>
      </c>
      <c r="G342" s="57">
        <f>IF(D342="","",VLOOKUP(B331,'参照資料'!$A$5:$E$31,4,FALSE)/100)</f>
      </c>
      <c r="H342" s="58">
        <f t="shared" si="50"/>
      </c>
      <c r="I342" s="163"/>
      <c r="J342" s="59">
        <f>IF(D342="","",VLOOKUP(B331,'参照資料'!$A$5:$E$31,5,FALSE)/100)</f>
      </c>
      <c r="K342" s="60">
        <f>IF(D342=0,0,I331*J342)</f>
        <v>0</v>
      </c>
      <c r="L342" s="61">
        <f t="shared" si="51"/>
      </c>
      <c r="M342" s="191"/>
      <c r="N342" s="194"/>
      <c r="O342" s="180"/>
      <c r="P342" s="183"/>
      <c r="Q342" s="71">
        <f>IF(D342="","",L342*P331)</f>
      </c>
      <c r="R342" s="186"/>
      <c r="S342" s="72">
        <f>IF(D342=0,0,Q342/R331)</f>
        <v>0</v>
      </c>
      <c r="T342" s="169"/>
      <c r="U342" s="167"/>
    </row>
    <row r="343" spans="1:21" ht="15" customHeight="1">
      <c r="A343" s="197"/>
      <c r="B343" s="64" t="s">
        <v>48</v>
      </c>
      <c r="C343" s="175">
        <f>D343*E343/10*F343*G343</f>
        <v>0</v>
      </c>
      <c r="D343" s="176"/>
      <c r="E343" s="176"/>
      <c r="F343" s="176"/>
      <c r="G343" s="176"/>
      <c r="H343" s="176"/>
      <c r="I343" s="176"/>
      <c r="J343" s="176"/>
      <c r="K343" s="176"/>
      <c r="L343" s="176"/>
      <c r="M343" s="176"/>
      <c r="N343" s="176"/>
      <c r="O343" s="176"/>
      <c r="P343" s="176"/>
      <c r="Q343" s="176"/>
      <c r="R343" s="177"/>
      <c r="S343" s="77">
        <f>SUM(S331:S342)</f>
        <v>0</v>
      </c>
      <c r="T343" s="78"/>
      <c r="U343" s="79">
        <f>IF(B331="","",T331/S343)</f>
      </c>
    </row>
    <row r="344" spans="1:21" ht="15" customHeight="1">
      <c r="A344" s="195"/>
      <c r="B344" s="198"/>
      <c r="C344" s="161" t="s">
        <v>133</v>
      </c>
      <c r="D344" s="55"/>
      <c r="E344" s="56">
        <f>IF(D344="","",VLOOKUP(B344,'参照資料'!$A$5:$E$31,3,FALSE))</f>
      </c>
      <c r="F344" s="57">
        <f>IF(D344="","",VLOOKUP(B344,'参照資料'!$A$5:$E$31,2,FALSE)/100)</f>
      </c>
      <c r="G344" s="57">
        <f>IF(D344="","",VLOOKUP(B344,'参照資料'!$A$5:$E$31,4,FALSE)/100)</f>
      </c>
      <c r="H344" s="58">
        <f aca="true" t="shared" si="52" ref="H344:H355">IF(D344="","",D344*E344/10*F344*G344)</f>
      </c>
      <c r="I344" s="168">
        <v>8</v>
      </c>
      <c r="J344" s="59">
        <f>IF(D344="","",VLOOKUP(B344,'参照資料'!$A$5:$E$31,5,FALSE)/100)</f>
      </c>
      <c r="K344" s="60">
        <f>IF(D344=0,0,I344*J344)</f>
        <v>0</v>
      </c>
      <c r="L344" s="61">
        <f aca="true" t="shared" si="53" ref="L344:L355">IF(D344="","",H344*K344)</f>
      </c>
      <c r="M344" s="189"/>
      <c r="N344" s="192"/>
      <c r="O344" s="178">
        <f>IF(B344="","",INDEX(稼働日数,$AK$5+1,M344-1)/100)</f>
      </c>
      <c r="P344" s="181">
        <f>IF(B344="","",N344*O344)</f>
      </c>
      <c r="Q344" s="70">
        <f>IF(D344="","",L344*P344)</f>
      </c>
      <c r="R344" s="184"/>
      <c r="S344" s="63">
        <f>IF(D344=0,0,Q344/R344)</f>
        <v>0</v>
      </c>
      <c r="T344" s="164"/>
      <c r="U344" s="165"/>
    </row>
    <row r="345" spans="1:21" ht="15" customHeight="1">
      <c r="A345" s="196"/>
      <c r="B345" s="199"/>
      <c r="C345" s="161" t="s">
        <v>132</v>
      </c>
      <c r="D345" s="55"/>
      <c r="E345" s="56">
        <f>IF(D345="","",VLOOKUP(B344,'参照資料'!$A$5:$E$31,3,FALSE))</f>
      </c>
      <c r="F345" s="57">
        <f>IF(D345="","",VLOOKUP(B344,'参照資料'!$A$5:$E$31,2,FALSE)/100)</f>
      </c>
      <c r="G345" s="57">
        <f>IF(D345="","",VLOOKUP(B344,'参照資料'!$A$5:$E$31,4,FALSE)/100)</f>
      </c>
      <c r="H345" s="58">
        <f t="shared" si="52"/>
      </c>
      <c r="I345" s="163"/>
      <c r="J345" s="59">
        <f>IF(D345="","",VLOOKUP(B344,'参照資料'!$A$5:$E$31,5,FALSE)/100)</f>
      </c>
      <c r="K345" s="60">
        <f>IF(D345=0,0,I344*J345)</f>
        <v>0</v>
      </c>
      <c r="L345" s="61">
        <f t="shared" si="53"/>
      </c>
      <c r="M345" s="190"/>
      <c r="N345" s="193"/>
      <c r="O345" s="179"/>
      <c r="P345" s="182"/>
      <c r="Q345" s="70">
        <f>IF(D345="","",L345*P344)</f>
      </c>
      <c r="R345" s="185"/>
      <c r="S345" s="63">
        <f>IF(D345=0,0,Q345/R344)</f>
        <v>0</v>
      </c>
      <c r="T345" s="169"/>
      <c r="U345" s="166"/>
    </row>
    <row r="346" spans="1:21" ht="15" customHeight="1">
      <c r="A346" s="196"/>
      <c r="B346" s="199"/>
      <c r="C346" s="161" t="s">
        <v>131</v>
      </c>
      <c r="D346" s="55"/>
      <c r="E346" s="56">
        <f>IF(D346="","",VLOOKUP(B344,'参照資料'!$A$5:$E$31,3,FALSE))</f>
      </c>
      <c r="F346" s="57">
        <f>IF(D346="","",VLOOKUP(B344,'参照資料'!$A$5:$E$31,2,FALSE)/100)</f>
      </c>
      <c r="G346" s="57">
        <f>IF(D346="","",VLOOKUP(B344,'参照資料'!$A$5:$E$31,4,FALSE)/100)</f>
      </c>
      <c r="H346" s="58">
        <f t="shared" si="52"/>
      </c>
      <c r="I346" s="163"/>
      <c r="J346" s="59">
        <f>IF(D346="","",VLOOKUP(B344,'参照資料'!$A$5:$E$31,5,FALSE)/100)</f>
      </c>
      <c r="K346" s="60">
        <f>IF(D346=0,0,I344*J346)</f>
        <v>0</v>
      </c>
      <c r="L346" s="61">
        <f t="shared" si="53"/>
      </c>
      <c r="M346" s="190"/>
      <c r="N346" s="193"/>
      <c r="O346" s="179"/>
      <c r="P346" s="182"/>
      <c r="Q346" s="70">
        <f>IF(D346="","",L346*P344)</f>
      </c>
      <c r="R346" s="185"/>
      <c r="S346" s="63">
        <f>IF(D346=0,0,Q346/R344)</f>
        <v>0</v>
      </c>
      <c r="T346" s="169"/>
      <c r="U346" s="166"/>
    </row>
    <row r="347" spans="1:21" ht="15" customHeight="1">
      <c r="A347" s="196"/>
      <c r="B347" s="199"/>
      <c r="C347" s="161" t="s">
        <v>130</v>
      </c>
      <c r="D347" s="55"/>
      <c r="E347" s="56">
        <f>IF(D347="","",VLOOKUP(B344,'参照資料'!$A$5:$E$31,3,FALSE))</f>
      </c>
      <c r="F347" s="57">
        <f>IF(D347="","",VLOOKUP(B344,'参照資料'!$A$5:$E$31,2,FALSE)/100)</f>
      </c>
      <c r="G347" s="57">
        <f>IF(D347="","",VLOOKUP(B344,'参照資料'!$A$5:$E$31,4,FALSE)/100)</f>
      </c>
      <c r="H347" s="58">
        <f t="shared" si="52"/>
      </c>
      <c r="I347" s="163"/>
      <c r="J347" s="59">
        <f>IF(D347="","",VLOOKUP(B344,'参照資料'!$A$5:$E$31,5,FALSE)/100)</f>
      </c>
      <c r="K347" s="60">
        <f>IF(D347=0,0,I344*J347)</f>
        <v>0</v>
      </c>
      <c r="L347" s="61">
        <f t="shared" si="53"/>
      </c>
      <c r="M347" s="190"/>
      <c r="N347" s="193"/>
      <c r="O347" s="179"/>
      <c r="P347" s="182"/>
      <c r="Q347" s="70">
        <f>IF(D347="","",L347*P344)</f>
      </c>
      <c r="R347" s="185"/>
      <c r="S347" s="63">
        <f>IF(D347=0,0,Q347/R344)</f>
        <v>0</v>
      </c>
      <c r="T347" s="169"/>
      <c r="U347" s="166"/>
    </row>
    <row r="348" spans="1:21" ht="15" customHeight="1">
      <c r="A348" s="196"/>
      <c r="B348" s="199"/>
      <c r="C348" s="161" t="s">
        <v>128</v>
      </c>
      <c r="D348" s="55"/>
      <c r="E348" s="56">
        <f>IF(D348="","",VLOOKUP(B344,'参照資料'!$A$5:$E$31,3,FALSE))</f>
      </c>
      <c r="F348" s="57">
        <f>IF(D348="","",VLOOKUP(B344,'参照資料'!$A$5:$E$31,2,FALSE)/100)</f>
      </c>
      <c r="G348" s="57">
        <f>IF(D348="","",VLOOKUP(B344,'参照資料'!$A$5:$E$31,4,FALSE)/100)</f>
      </c>
      <c r="H348" s="58">
        <f t="shared" si="52"/>
      </c>
      <c r="I348" s="163"/>
      <c r="J348" s="59">
        <f>IF(D348="","",VLOOKUP(B344,'参照資料'!$A$5:$E$31,5,FALSE)/100)</f>
      </c>
      <c r="K348" s="60">
        <f>IF(D348=0,0,I344*J348)</f>
        <v>0</v>
      </c>
      <c r="L348" s="61">
        <f t="shared" si="53"/>
      </c>
      <c r="M348" s="190"/>
      <c r="N348" s="193"/>
      <c r="O348" s="179"/>
      <c r="P348" s="182"/>
      <c r="Q348" s="70">
        <f>IF(D348="","",L348*P344)</f>
      </c>
      <c r="R348" s="185"/>
      <c r="S348" s="63">
        <f>IF(D348=0,0,Q348/R344)</f>
        <v>0</v>
      </c>
      <c r="T348" s="169"/>
      <c r="U348" s="166"/>
    </row>
    <row r="349" spans="1:21" ht="15" customHeight="1">
      <c r="A349" s="196"/>
      <c r="B349" s="199"/>
      <c r="C349" s="161" t="s">
        <v>129</v>
      </c>
      <c r="D349" s="55"/>
      <c r="E349" s="56">
        <f>IF(D349="","",VLOOKUP(B344,'参照資料'!$A$5:$E$31,3,FALSE))</f>
      </c>
      <c r="F349" s="57">
        <f>IF(D349="","",VLOOKUP(B344,'参照資料'!$A$5:$E$31,2,FALSE)/100)</f>
      </c>
      <c r="G349" s="57">
        <f>IF(D349="","",VLOOKUP(B344,'参照資料'!$A$5:$E$31,4,FALSE)/100)</f>
      </c>
      <c r="H349" s="58">
        <f t="shared" si="52"/>
      </c>
      <c r="I349" s="163"/>
      <c r="J349" s="59">
        <f>IF(D349="","",VLOOKUP(B344,'参照資料'!$A$5:$E$31,5,FALSE)/100)</f>
      </c>
      <c r="K349" s="60">
        <f>IF(D349=0,0,I344*J349)</f>
        <v>0</v>
      </c>
      <c r="L349" s="61">
        <f t="shared" si="53"/>
      </c>
      <c r="M349" s="190"/>
      <c r="N349" s="193"/>
      <c r="O349" s="179"/>
      <c r="P349" s="182"/>
      <c r="Q349" s="70">
        <f>IF(D349="","",L349*P344)</f>
      </c>
      <c r="R349" s="185"/>
      <c r="S349" s="63">
        <f>IF(D349=0,0,Q349/R344)</f>
        <v>0</v>
      </c>
      <c r="T349" s="169"/>
      <c r="U349" s="166"/>
    </row>
    <row r="350" spans="1:21" ht="15" customHeight="1">
      <c r="A350" s="196"/>
      <c r="B350" s="199"/>
      <c r="C350" s="162" t="s">
        <v>52</v>
      </c>
      <c r="D350" s="93"/>
      <c r="E350" s="94">
        <f>IF(D350="","",VLOOKUP(B344,'参照資料'!$A$5:$E$31,3,FALSE))</f>
      </c>
      <c r="F350" s="95">
        <f>IF(D350="","",VLOOKUP(B344,'参照資料'!$A$5:$E$31,2,FALSE)/100)</f>
      </c>
      <c r="G350" s="95">
        <f>IF(D350="","",VLOOKUP(B344,'参照資料'!$A$5:$E$31,4,FALSE)/100)</f>
      </c>
      <c r="H350" s="96">
        <f t="shared" si="52"/>
      </c>
      <c r="I350" s="163"/>
      <c r="J350" s="98">
        <f>IF(D350="","",VLOOKUP(B344,'参照資料'!$A$5:$E$31,5,FALSE)/100)</f>
      </c>
      <c r="K350" s="99">
        <f>IF(D350=0,0,I344*J350)</f>
        <v>0</v>
      </c>
      <c r="L350" s="100">
        <f t="shared" si="53"/>
      </c>
      <c r="M350" s="190"/>
      <c r="N350" s="193"/>
      <c r="O350" s="179"/>
      <c r="P350" s="182"/>
      <c r="Q350" s="101">
        <f>IF(D350="","",L350*P344)</f>
      </c>
      <c r="R350" s="185"/>
      <c r="S350" s="102">
        <f>IF(D350=0,0,Q350/R344)</f>
        <v>0</v>
      </c>
      <c r="T350" s="169"/>
      <c r="U350" s="166"/>
    </row>
    <row r="351" spans="1:21" ht="15" customHeight="1">
      <c r="A351" s="196"/>
      <c r="B351" s="199"/>
      <c r="C351" s="161" t="s">
        <v>33</v>
      </c>
      <c r="D351" s="55"/>
      <c r="E351" s="56">
        <f>IF(D351="","",VLOOKUP(B344,'参照資料'!$A$5:$E$31,3,FALSE))</f>
      </c>
      <c r="F351" s="57">
        <f>IF(D351="","",VLOOKUP(B344,'参照資料'!$A$5:$E$31,2,FALSE)/100)</f>
      </c>
      <c r="G351" s="57">
        <f>IF(D351="","",VLOOKUP(B344,'参照資料'!$A$5:$E$31,4,FALSE)/100)</f>
      </c>
      <c r="H351" s="97">
        <f t="shared" si="52"/>
      </c>
      <c r="I351" s="163"/>
      <c r="J351" s="59">
        <f>IF(D351="","",VLOOKUP(B344,'参照資料'!$A$5:$E$31,5,FALSE)/100)</f>
      </c>
      <c r="K351" s="60">
        <f>IF(D351=0,0,I344*J351)</f>
        <v>0</v>
      </c>
      <c r="L351" s="61">
        <f t="shared" si="53"/>
      </c>
      <c r="M351" s="190"/>
      <c r="N351" s="193"/>
      <c r="O351" s="179"/>
      <c r="P351" s="182"/>
      <c r="Q351" s="70">
        <f>IF(D351="","",L351*P344)</f>
      </c>
      <c r="R351" s="185"/>
      <c r="S351" s="63">
        <f>IF(D351=0,0,Q351/R344)</f>
        <v>0</v>
      </c>
      <c r="T351" s="169"/>
      <c r="U351" s="166"/>
    </row>
    <row r="352" spans="1:21" ht="15" customHeight="1">
      <c r="A352" s="196"/>
      <c r="B352" s="199"/>
      <c r="C352" s="161" t="s">
        <v>34</v>
      </c>
      <c r="D352" s="55"/>
      <c r="E352" s="56">
        <f>IF(D352="","",VLOOKUP(B344,'参照資料'!$A$5:$E$31,3,FALSE))</f>
      </c>
      <c r="F352" s="57">
        <f>IF(D352="","",VLOOKUP(B344,'参照資料'!$A$5:$E$31,2,FALSE)/100)</f>
      </c>
      <c r="G352" s="57">
        <f>IF(D352="","",VLOOKUP(B344,'参照資料'!$A$5:$E$31,4,FALSE)/100)</f>
      </c>
      <c r="H352" s="97">
        <f t="shared" si="52"/>
      </c>
      <c r="I352" s="163"/>
      <c r="J352" s="59">
        <f>IF(D352="","",VLOOKUP(B344,'参照資料'!$A$5:$E$31,5,FALSE)/100)</f>
      </c>
      <c r="K352" s="60">
        <f>IF(D352=0,0,I344*J352)</f>
        <v>0</v>
      </c>
      <c r="L352" s="61">
        <f t="shared" si="53"/>
      </c>
      <c r="M352" s="190"/>
      <c r="N352" s="193"/>
      <c r="O352" s="179"/>
      <c r="P352" s="182"/>
      <c r="Q352" s="70">
        <f>IF(D352="","",L352*P344)</f>
      </c>
      <c r="R352" s="185"/>
      <c r="S352" s="63">
        <f>IF(D352=0,0,Q352/R344)</f>
        <v>0</v>
      </c>
      <c r="T352" s="169"/>
      <c r="U352" s="166"/>
    </row>
    <row r="353" spans="1:21" ht="15" customHeight="1">
      <c r="A353" s="196"/>
      <c r="B353" s="199"/>
      <c r="C353" s="161" t="s">
        <v>176</v>
      </c>
      <c r="D353" s="55"/>
      <c r="E353" s="56">
        <f>IF(D353="","",VLOOKUP(B344,'参照資料'!$A$5:$E$31,3,FALSE))</f>
      </c>
      <c r="F353" s="57">
        <f>IF(D353="","",VLOOKUP(B344,'参照資料'!$A$5:$E$31,2,FALSE)/100)</f>
      </c>
      <c r="G353" s="57">
        <f>IF(D353="","",VLOOKUP(B344,'参照資料'!$A$5:$E$31,4,FALSE)/100)</f>
      </c>
      <c r="H353" s="58">
        <f t="shared" si="52"/>
      </c>
      <c r="I353" s="163"/>
      <c r="J353" s="59">
        <f>IF(D353="","",VLOOKUP(B344,'参照資料'!$A$5:$E$31,5,FALSE)/100)</f>
      </c>
      <c r="K353" s="60">
        <f>IF(D353=0,0,I344*J353)</f>
        <v>0</v>
      </c>
      <c r="L353" s="61">
        <f t="shared" si="53"/>
      </c>
      <c r="M353" s="190"/>
      <c r="N353" s="193"/>
      <c r="O353" s="179"/>
      <c r="P353" s="182"/>
      <c r="Q353" s="70">
        <f>IF(D353="","",L353*P344)</f>
      </c>
      <c r="R353" s="185"/>
      <c r="S353" s="63">
        <f>IF(D353=0,0,Q353/R344)</f>
        <v>0</v>
      </c>
      <c r="T353" s="169"/>
      <c r="U353" s="166"/>
    </row>
    <row r="354" spans="1:21" ht="15" customHeight="1">
      <c r="A354" s="196"/>
      <c r="B354" s="199"/>
      <c r="C354" s="161" t="s">
        <v>177</v>
      </c>
      <c r="D354" s="55"/>
      <c r="E354" s="56">
        <f>IF(D354="","",VLOOKUP(B344,'参照資料'!$A$5:$E$31,3,FALSE))</f>
      </c>
      <c r="F354" s="57">
        <f>IF(D354="","",VLOOKUP(B344,'参照資料'!$A$5:$E$31,2,FALSE)/100)</f>
      </c>
      <c r="G354" s="57">
        <f>IF(D354="","",VLOOKUP(B344,'参照資料'!$A$5:$E$31,4,FALSE)/100)</f>
      </c>
      <c r="H354" s="58">
        <f t="shared" si="52"/>
      </c>
      <c r="I354" s="163"/>
      <c r="J354" s="59">
        <f>IF(D354="","",VLOOKUP(B344,'参照資料'!$A$5:$E$31,5,FALSE)/100)</f>
      </c>
      <c r="K354" s="60">
        <f>IF(D354=0,0,I344*J354)</f>
        <v>0</v>
      </c>
      <c r="L354" s="61">
        <f t="shared" si="53"/>
      </c>
      <c r="M354" s="190"/>
      <c r="N354" s="193"/>
      <c r="O354" s="179"/>
      <c r="P354" s="182"/>
      <c r="Q354" s="70">
        <f>IF(D354="","",L354*P344)</f>
      </c>
      <c r="R354" s="185"/>
      <c r="S354" s="63">
        <f>IF(D354=0,0,Q354/R344)</f>
        <v>0</v>
      </c>
      <c r="T354" s="169"/>
      <c r="U354" s="166"/>
    </row>
    <row r="355" spans="1:21" ht="15" customHeight="1">
      <c r="A355" s="196"/>
      <c r="B355" s="199"/>
      <c r="C355" s="161" t="s">
        <v>178</v>
      </c>
      <c r="D355" s="55"/>
      <c r="E355" s="56">
        <f>IF(D355="","",VLOOKUP(B344,'参照資料'!$A$5:$E$31,3,FALSE))</f>
      </c>
      <c r="F355" s="57">
        <f>IF(D355="","",VLOOKUP(B344,'参照資料'!$A$5:$E$31,2,FALSE)/100)</f>
      </c>
      <c r="G355" s="57">
        <f>IF(D355="","",VLOOKUP(B344,'参照資料'!$A$5:$E$31,4,FALSE)/100)</f>
      </c>
      <c r="H355" s="58">
        <f t="shared" si="52"/>
      </c>
      <c r="I355" s="163"/>
      <c r="J355" s="59">
        <f>IF(D355="","",VLOOKUP(B344,'参照資料'!$A$5:$E$31,5,FALSE)/100)</f>
      </c>
      <c r="K355" s="60">
        <f>IF(D355=0,0,I344*J355)</f>
        <v>0</v>
      </c>
      <c r="L355" s="61">
        <f t="shared" si="53"/>
      </c>
      <c r="M355" s="191"/>
      <c r="N355" s="194"/>
      <c r="O355" s="180"/>
      <c r="P355" s="183"/>
      <c r="Q355" s="71">
        <f>IF(D355="","",L355*P344)</f>
      </c>
      <c r="R355" s="186"/>
      <c r="S355" s="72">
        <f>IF(D355=0,0,Q355/R344)</f>
        <v>0</v>
      </c>
      <c r="T355" s="169"/>
      <c r="U355" s="167"/>
    </row>
    <row r="356" spans="1:21" ht="15" customHeight="1">
      <c r="A356" s="197"/>
      <c r="B356" s="64" t="s">
        <v>48</v>
      </c>
      <c r="C356" s="175">
        <f>D356*E356/10*F356*G356</f>
        <v>0</v>
      </c>
      <c r="D356" s="176"/>
      <c r="E356" s="176"/>
      <c r="F356" s="176"/>
      <c r="G356" s="176"/>
      <c r="H356" s="176"/>
      <c r="I356" s="176"/>
      <c r="J356" s="176"/>
      <c r="K356" s="176"/>
      <c r="L356" s="176"/>
      <c r="M356" s="176"/>
      <c r="N356" s="176"/>
      <c r="O356" s="176"/>
      <c r="P356" s="176"/>
      <c r="Q356" s="176"/>
      <c r="R356" s="177"/>
      <c r="S356" s="77">
        <f>SUM(S344:S355)</f>
        <v>0</v>
      </c>
      <c r="T356" s="78"/>
      <c r="U356" s="79">
        <f>IF(B344="","",T344/S356)</f>
      </c>
    </row>
    <row r="357" spans="1:21" ht="15" customHeight="1">
      <c r="A357" s="195"/>
      <c r="B357" s="198"/>
      <c r="C357" s="161" t="s">
        <v>133</v>
      </c>
      <c r="D357" s="55"/>
      <c r="E357" s="56">
        <f>IF(D357="","",VLOOKUP(B357,'参照資料'!$A$5:$E$31,3,FALSE))</f>
      </c>
      <c r="F357" s="57">
        <f>IF(D357="","",VLOOKUP(B357,'参照資料'!$A$5:$E$31,2,FALSE)/100)</f>
      </c>
      <c r="G357" s="57">
        <f>IF(D357="","",VLOOKUP(B357,'参照資料'!$A$5:$E$31,4,FALSE)/100)</f>
      </c>
      <c r="H357" s="58">
        <f aca="true" t="shared" si="54" ref="H357:H368">IF(D357="","",D357*E357/10*F357*G357)</f>
      </c>
      <c r="I357" s="168">
        <v>8</v>
      </c>
      <c r="J357" s="59">
        <f>IF(D357="","",VLOOKUP(B357,'参照資料'!$A$5:$E$31,5,FALSE)/100)</f>
      </c>
      <c r="K357" s="60">
        <f>IF(D357=0,0,I357*J357)</f>
        <v>0</v>
      </c>
      <c r="L357" s="61">
        <f aca="true" t="shared" si="55" ref="L357:L368">IF(D357="","",H357*K357)</f>
      </c>
      <c r="M357" s="189"/>
      <c r="N357" s="192"/>
      <c r="O357" s="178">
        <f>IF(B357="","",INDEX(稼働日数,$AK$5+1,M357-1)/100)</f>
      </c>
      <c r="P357" s="181">
        <f>IF(B357="","",N357*O357)</f>
      </c>
      <c r="Q357" s="70">
        <f>IF(D357="","",L357*P357)</f>
      </c>
      <c r="R357" s="184"/>
      <c r="S357" s="63">
        <f>IF(D357=0,0,Q357/R357)</f>
        <v>0</v>
      </c>
      <c r="T357" s="164"/>
      <c r="U357" s="165"/>
    </row>
    <row r="358" spans="1:21" ht="15" customHeight="1">
      <c r="A358" s="196"/>
      <c r="B358" s="199"/>
      <c r="C358" s="161" t="s">
        <v>132</v>
      </c>
      <c r="D358" s="55"/>
      <c r="E358" s="56">
        <f>IF(D358="","",VLOOKUP(B357,'参照資料'!$A$5:$E$31,3,FALSE))</f>
      </c>
      <c r="F358" s="57">
        <f>IF(D358="","",VLOOKUP(B357,'参照資料'!$A$5:$E$31,2,FALSE)/100)</f>
      </c>
      <c r="G358" s="57">
        <f>IF(D358="","",VLOOKUP(B357,'参照資料'!$A$5:$E$31,4,FALSE)/100)</f>
      </c>
      <c r="H358" s="58">
        <f t="shared" si="54"/>
      </c>
      <c r="I358" s="163"/>
      <c r="J358" s="59">
        <f>IF(D358="","",VLOOKUP(B357,'参照資料'!$A$5:$E$31,5,FALSE)/100)</f>
      </c>
      <c r="K358" s="60">
        <f>IF(D358=0,0,I357*J358)</f>
        <v>0</v>
      </c>
      <c r="L358" s="61">
        <f t="shared" si="55"/>
      </c>
      <c r="M358" s="190"/>
      <c r="N358" s="193"/>
      <c r="O358" s="179"/>
      <c r="P358" s="182"/>
      <c r="Q358" s="70">
        <f>IF(D358="","",L358*P357)</f>
      </c>
      <c r="R358" s="185"/>
      <c r="S358" s="63">
        <f>IF(D358=0,0,Q358/R357)</f>
        <v>0</v>
      </c>
      <c r="T358" s="169"/>
      <c r="U358" s="166"/>
    </row>
    <row r="359" spans="1:21" ht="15" customHeight="1">
      <c r="A359" s="196"/>
      <c r="B359" s="199"/>
      <c r="C359" s="161" t="s">
        <v>131</v>
      </c>
      <c r="D359" s="55"/>
      <c r="E359" s="56">
        <f>IF(D359="","",VLOOKUP(B357,'参照資料'!$A$5:$E$31,3,FALSE))</f>
      </c>
      <c r="F359" s="57">
        <f>IF(D359="","",VLOOKUP(B357,'参照資料'!$A$5:$E$31,2,FALSE)/100)</f>
      </c>
      <c r="G359" s="57">
        <f>IF(D359="","",VLOOKUP(B357,'参照資料'!$A$5:$E$31,4,FALSE)/100)</f>
      </c>
      <c r="H359" s="58">
        <f t="shared" si="54"/>
      </c>
      <c r="I359" s="163"/>
      <c r="J359" s="59">
        <f>IF(D359="","",VLOOKUP(B357,'参照資料'!$A$5:$E$31,5,FALSE)/100)</f>
      </c>
      <c r="K359" s="60">
        <f>IF(D359=0,0,I357*J359)</f>
        <v>0</v>
      </c>
      <c r="L359" s="61">
        <f t="shared" si="55"/>
      </c>
      <c r="M359" s="190"/>
      <c r="N359" s="193"/>
      <c r="O359" s="179"/>
      <c r="P359" s="182"/>
      <c r="Q359" s="70">
        <f>IF(D359="","",L359*P357)</f>
      </c>
      <c r="R359" s="185"/>
      <c r="S359" s="63">
        <f>IF(D359=0,0,Q359/R357)</f>
        <v>0</v>
      </c>
      <c r="T359" s="169"/>
      <c r="U359" s="166"/>
    </row>
    <row r="360" spans="1:21" ht="15" customHeight="1">
      <c r="A360" s="196"/>
      <c r="B360" s="199"/>
      <c r="C360" s="161" t="s">
        <v>130</v>
      </c>
      <c r="D360" s="55"/>
      <c r="E360" s="56">
        <f>IF(D360="","",VLOOKUP(B357,'参照資料'!$A$5:$E$31,3,FALSE))</f>
      </c>
      <c r="F360" s="57">
        <f>IF(D360="","",VLOOKUP(B357,'参照資料'!$A$5:$E$31,2,FALSE)/100)</f>
      </c>
      <c r="G360" s="57">
        <f>IF(D360="","",VLOOKUP(B357,'参照資料'!$A$5:$E$31,4,FALSE)/100)</f>
      </c>
      <c r="H360" s="58">
        <f t="shared" si="54"/>
      </c>
      <c r="I360" s="163"/>
      <c r="J360" s="59">
        <f>IF(D360="","",VLOOKUP(B357,'参照資料'!$A$5:$E$31,5,FALSE)/100)</f>
      </c>
      <c r="K360" s="60">
        <f>IF(D360=0,0,I357*J360)</f>
        <v>0</v>
      </c>
      <c r="L360" s="61">
        <f t="shared" si="55"/>
      </c>
      <c r="M360" s="190"/>
      <c r="N360" s="193"/>
      <c r="O360" s="179"/>
      <c r="P360" s="182"/>
      <c r="Q360" s="70">
        <f>IF(D360="","",L360*P357)</f>
      </c>
      <c r="R360" s="185"/>
      <c r="S360" s="63">
        <f>IF(D360=0,0,Q360/R357)</f>
        <v>0</v>
      </c>
      <c r="T360" s="169"/>
      <c r="U360" s="166"/>
    </row>
    <row r="361" spans="1:21" ht="15" customHeight="1">
      <c r="A361" s="196"/>
      <c r="B361" s="199"/>
      <c r="C361" s="161" t="s">
        <v>128</v>
      </c>
      <c r="D361" s="55"/>
      <c r="E361" s="56">
        <f>IF(D361="","",VLOOKUP(B357,'参照資料'!$A$5:$E$31,3,FALSE))</f>
      </c>
      <c r="F361" s="57">
        <f>IF(D361="","",VLOOKUP(B357,'参照資料'!$A$5:$E$31,2,FALSE)/100)</f>
      </c>
      <c r="G361" s="57">
        <f>IF(D361="","",VLOOKUP(B357,'参照資料'!$A$5:$E$31,4,FALSE)/100)</f>
      </c>
      <c r="H361" s="58">
        <f t="shared" si="54"/>
      </c>
      <c r="I361" s="163"/>
      <c r="J361" s="59">
        <f>IF(D361="","",VLOOKUP(B357,'参照資料'!$A$5:$E$31,5,FALSE)/100)</f>
      </c>
      <c r="K361" s="60">
        <f>IF(D361=0,0,I357*J361)</f>
        <v>0</v>
      </c>
      <c r="L361" s="61">
        <f t="shared" si="55"/>
      </c>
      <c r="M361" s="190"/>
      <c r="N361" s="193"/>
      <c r="O361" s="179"/>
      <c r="P361" s="182"/>
      <c r="Q361" s="70">
        <f>IF(D361="","",L361*P357)</f>
      </c>
      <c r="R361" s="185"/>
      <c r="S361" s="63">
        <f>IF(D361=0,0,Q361/R357)</f>
        <v>0</v>
      </c>
      <c r="T361" s="169"/>
      <c r="U361" s="166"/>
    </row>
    <row r="362" spans="1:21" ht="15" customHeight="1">
      <c r="A362" s="196"/>
      <c r="B362" s="199"/>
      <c r="C362" s="161" t="s">
        <v>129</v>
      </c>
      <c r="D362" s="55"/>
      <c r="E362" s="56">
        <f>IF(D362="","",VLOOKUP(B357,'参照資料'!$A$5:$E$31,3,FALSE))</f>
      </c>
      <c r="F362" s="57">
        <f>IF(D362="","",VLOOKUP(B357,'参照資料'!$A$5:$E$31,2,FALSE)/100)</f>
      </c>
      <c r="G362" s="57">
        <f>IF(D362="","",VLOOKUP(B357,'参照資料'!$A$5:$E$31,4,FALSE)/100)</f>
      </c>
      <c r="H362" s="58">
        <f t="shared" si="54"/>
      </c>
      <c r="I362" s="163"/>
      <c r="J362" s="59">
        <f>IF(D362="","",VLOOKUP(B357,'参照資料'!$A$5:$E$31,5,FALSE)/100)</f>
      </c>
      <c r="K362" s="60">
        <f>IF(D362=0,0,I357*J362)</f>
        <v>0</v>
      </c>
      <c r="L362" s="61">
        <f t="shared" si="55"/>
      </c>
      <c r="M362" s="190"/>
      <c r="N362" s="193"/>
      <c r="O362" s="179"/>
      <c r="P362" s="182"/>
      <c r="Q362" s="70">
        <f>IF(D362="","",L362*P357)</f>
      </c>
      <c r="R362" s="185"/>
      <c r="S362" s="63">
        <f>IF(D362=0,0,Q362/R357)</f>
        <v>0</v>
      </c>
      <c r="T362" s="169"/>
      <c r="U362" s="166"/>
    </row>
    <row r="363" spans="1:21" ht="15" customHeight="1">
      <c r="A363" s="196"/>
      <c r="B363" s="199"/>
      <c r="C363" s="162" t="s">
        <v>52</v>
      </c>
      <c r="D363" s="93"/>
      <c r="E363" s="94">
        <f>IF(D363="","",VLOOKUP(B357,'参照資料'!$A$5:$E$31,3,FALSE))</f>
      </c>
      <c r="F363" s="95">
        <f>IF(D363="","",VLOOKUP(B357,'参照資料'!$A$5:$E$31,2,FALSE)/100)</f>
      </c>
      <c r="G363" s="95">
        <f>IF(D363="","",VLOOKUP(B357,'参照資料'!$A$5:$E$31,4,FALSE)/100)</f>
      </c>
      <c r="H363" s="96">
        <f t="shared" si="54"/>
      </c>
      <c r="I363" s="163"/>
      <c r="J363" s="98">
        <f>IF(D363="","",VLOOKUP(B357,'参照資料'!$A$5:$E$31,5,FALSE)/100)</f>
      </c>
      <c r="K363" s="99">
        <f>IF(D363=0,0,I357*J363)</f>
        <v>0</v>
      </c>
      <c r="L363" s="100">
        <f t="shared" si="55"/>
      </c>
      <c r="M363" s="190"/>
      <c r="N363" s="193"/>
      <c r="O363" s="179"/>
      <c r="P363" s="182"/>
      <c r="Q363" s="101">
        <f>IF(D363="","",L363*P357)</f>
      </c>
      <c r="R363" s="185"/>
      <c r="S363" s="102">
        <f>IF(D363=0,0,Q363/R357)</f>
        <v>0</v>
      </c>
      <c r="T363" s="169"/>
      <c r="U363" s="166"/>
    </row>
    <row r="364" spans="1:21" ht="15" customHeight="1">
      <c r="A364" s="196"/>
      <c r="B364" s="199"/>
      <c r="C364" s="161" t="s">
        <v>33</v>
      </c>
      <c r="D364" s="55"/>
      <c r="E364" s="56">
        <f>IF(D364="","",VLOOKUP(B357,'参照資料'!$A$5:$E$31,3,FALSE))</f>
      </c>
      <c r="F364" s="57">
        <f>IF(D364="","",VLOOKUP(B357,'参照資料'!$A$5:$E$31,2,FALSE)/100)</f>
      </c>
      <c r="G364" s="57">
        <f>IF(D364="","",VLOOKUP(B357,'参照資料'!$A$5:$E$31,4,FALSE)/100)</f>
      </c>
      <c r="H364" s="97">
        <f t="shared" si="54"/>
      </c>
      <c r="I364" s="163"/>
      <c r="J364" s="59">
        <f>IF(D364="","",VLOOKUP(B357,'参照資料'!$A$5:$E$31,5,FALSE)/100)</f>
      </c>
      <c r="K364" s="60">
        <f>IF(D364=0,0,I357*J364)</f>
        <v>0</v>
      </c>
      <c r="L364" s="61">
        <f t="shared" si="55"/>
      </c>
      <c r="M364" s="190"/>
      <c r="N364" s="193"/>
      <c r="O364" s="179"/>
      <c r="P364" s="182"/>
      <c r="Q364" s="70">
        <f>IF(D364="","",L364*P357)</f>
      </c>
      <c r="R364" s="185"/>
      <c r="S364" s="63">
        <f>IF(D364=0,0,Q364/R357)</f>
        <v>0</v>
      </c>
      <c r="T364" s="169"/>
      <c r="U364" s="166"/>
    </row>
    <row r="365" spans="1:21" ht="15" customHeight="1">
      <c r="A365" s="196"/>
      <c r="B365" s="199"/>
      <c r="C365" s="161" t="s">
        <v>34</v>
      </c>
      <c r="D365" s="55"/>
      <c r="E365" s="56">
        <f>IF(D365="","",VLOOKUP(B357,'参照資料'!$A$5:$E$31,3,FALSE))</f>
      </c>
      <c r="F365" s="57">
        <f>IF(D365="","",VLOOKUP(B357,'参照資料'!$A$5:$E$31,2,FALSE)/100)</f>
      </c>
      <c r="G365" s="57">
        <f>IF(D365="","",VLOOKUP(B357,'参照資料'!$A$5:$E$31,4,FALSE)/100)</f>
      </c>
      <c r="H365" s="97">
        <f t="shared" si="54"/>
      </c>
      <c r="I365" s="163"/>
      <c r="J365" s="59">
        <f>IF(D365="","",VLOOKUP(B357,'参照資料'!$A$5:$E$31,5,FALSE)/100)</f>
      </c>
      <c r="K365" s="60">
        <f>IF(D365=0,0,I357*J365)</f>
        <v>0</v>
      </c>
      <c r="L365" s="61">
        <f t="shared" si="55"/>
      </c>
      <c r="M365" s="190"/>
      <c r="N365" s="193"/>
      <c r="O365" s="179"/>
      <c r="P365" s="182"/>
      <c r="Q365" s="70">
        <f>IF(D365="","",L365*P357)</f>
      </c>
      <c r="R365" s="185"/>
      <c r="S365" s="63">
        <f>IF(D365=0,0,Q365/R357)</f>
        <v>0</v>
      </c>
      <c r="T365" s="169"/>
      <c r="U365" s="166"/>
    </row>
    <row r="366" spans="1:21" ht="15" customHeight="1">
      <c r="A366" s="196"/>
      <c r="B366" s="199"/>
      <c r="C366" s="161" t="s">
        <v>176</v>
      </c>
      <c r="D366" s="55"/>
      <c r="E366" s="56">
        <f>IF(D366="","",VLOOKUP(B357,'参照資料'!$A$5:$E$31,3,FALSE))</f>
      </c>
      <c r="F366" s="57">
        <f>IF(D366="","",VLOOKUP(B357,'参照資料'!$A$5:$E$31,2,FALSE)/100)</f>
      </c>
      <c r="G366" s="57">
        <f>IF(D366="","",VLOOKUP(B357,'参照資料'!$A$5:$E$31,4,FALSE)/100)</f>
      </c>
      <c r="H366" s="58">
        <f t="shared" si="54"/>
      </c>
      <c r="I366" s="163"/>
      <c r="J366" s="59">
        <f>IF(D366="","",VLOOKUP(B357,'参照資料'!$A$5:$E$31,5,FALSE)/100)</f>
      </c>
      <c r="K366" s="60">
        <f>IF(D366=0,0,I357*J366)</f>
        <v>0</v>
      </c>
      <c r="L366" s="61">
        <f t="shared" si="55"/>
      </c>
      <c r="M366" s="190"/>
      <c r="N366" s="193"/>
      <c r="O366" s="179"/>
      <c r="P366" s="182"/>
      <c r="Q366" s="70">
        <f>IF(D366="","",L366*P357)</f>
      </c>
      <c r="R366" s="185"/>
      <c r="S366" s="63">
        <f>IF(D366=0,0,Q366/R357)</f>
        <v>0</v>
      </c>
      <c r="T366" s="169"/>
      <c r="U366" s="166"/>
    </row>
    <row r="367" spans="1:21" ht="15" customHeight="1">
      <c r="A367" s="196"/>
      <c r="B367" s="199"/>
      <c r="C367" s="161" t="s">
        <v>177</v>
      </c>
      <c r="D367" s="55"/>
      <c r="E367" s="56">
        <f>IF(D367="","",VLOOKUP(B357,'参照資料'!$A$5:$E$31,3,FALSE))</f>
      </c>
      <c r="F367" s="57">
        <f>IF(D367="","",VLOOKUP(B357,'参照資料'!$A$5:$E$31,2,FALSE)/100)</f>
      </c>
      <c r="G367" s="57">
        <f>IF(D367="","",VLOOKUP(B357,'参照資料'!$A$5:$E$31,4,FALSE)/100)</f>
      </c>
      <c r="H367" s="58">
        <f t="shared" si="54"/>
      </c>
      <c r="I367" s="163"/>
      <c r="J367" s="59">
        <f>IF(D367="","",VLOOKUP(B357,'参照資料'!$A$5:$E$31,5,FALSE)/100)</f>
      </c>
      <c r="K367" s="60">
        <f>IF(D367=0,0,I357*J367)</f>
        <v>0</v>
      </c>
      <c r="L367" s="61">
        <f t="shared" si="55"/>
      </c>
      <c r="M367" s="190"/>
      <c r="N367" s="193"/>
      <c r="O367" s="179"/>
      <c r="P367" s="182"/>
      <c r="Q367" s="70">
        <f>IF(D367="","",L367*P357)</f>
      </c>
      <c r="R367" s="185"/>
      <c r="S367" s="63">
        <f>IF(D367=0,0,Q367/R357)</f>
        <v>0</v>
      </c>
      <c r="T367" s="169"/>
      <c r="U367" s="166"/>
    </row>
    <row r="368" spans="1:21" ht="15" customHeight="1">
      <c r="A368" s="196"/>
      <c r="B368" s="199"/>
      <c r="C368" s="161" t="s">
        <v>178</v>
      </c>
      <c r="D368" s="55"/>
      <c r="E368" s="56">
        <f>IF(D368="","",VLOOKUP(B357,'参照資料'!$A$5:$E$31,3,FALSE))</f>
      </c>
      <c r="F368" s="57">
        <f>IF(D368="","",VLOOKUP(B357,'参照資料'!$A$5:$E$31,2,FALSE)/100)</f>
      </c>
      <c r="G368" s="57">
        <f>IF(D368="","",VLOOKUP(B357,'参照資料'!$A$5:$E$31,4,FALSE)/100)</f>
      </c>
      <c r="H368" s="58">
        <f t="shared" si="54"/>
      </c>
      <c r="I368" s="163"/>
      <c r="J368" s="59">
        <f>IF(D368="","",VLOOKUP(B357,'参照資料'!$A$5:$E$31,5,FALSE)/100)</f>
      </c>
      <c r="K368" s="60">
        <f>IF(D368=0,0,I357*J368)</f>
        <v>0</v>
      </c>
      <c r="L368" s="61">
        <f t="shared" si="55"/>
      </c>
      <c r="M368" s="191"/>
      <c r="N368" s="194"/>
      <c r="O368" s="180"/>
      <c r="P368" s="183"/>
      <c r="Q368" s="71">
        <f>IF(D368="","",L368*P357)</f>
      </c>
      <c r="R368" s="186"/>
      <c r="S368" s="72">
        <f>IF(D368=0,0,Q368/R357)</f>
        <v>0</v>
      </c>
      <c r="T368" s="169"/>
      <c r="U368" s="167"/>
    </row>
    <row r="369" spans="1:21" ht="15" customHeight="1">
      <c r="A369" s="197"/>
      <c r="B369" s="64" t="s">
        <v>48</v>
      </c>
      <c r="C369" s="175">
        <f>D369*E369/10*F369*G369</f>
        <v>0</v>
      </c>
      <c r="D369" s="176"/>
      <c r="E369" s="176"/>
      <c r="F369" s="176"/>
      <c r="G369" s="176"/>
      <c r="H369" s="176"/>
      <c r="I369" s="176"/>
      <c r="J369" s="176"/>
      <c r="K369" s="176"/>
      <c r="L369" s="176"/>
      <c r="M369" s="176"/>
      <c r="N369" s="176"/>
      <c r="O369" s="176"/>
      <c r="P369" s="176"/>
      <c r="Q369" s="176"/>
      <c r="R369" s="177"/>
      <c r="S369" s="77">
        <f>SUM(S357:S368)</f>
        <v>0</v>
      </c>
      <c r="T369" s="78"/>
      <c r="U369" s="79">
        <f>IF(B357="","",T357/S369)</f>
      </c>
    </row>
    <row r="370" spans="1:21" ht="15" customHeight="1">
      <c r="A370" s="195"/>
      <c r="B370" s="198"/>
      <c r="C370" s="161" t="s">
        <v>133</v>
      </c>
      <c r="D370" s="55"/>
      <c r="E370" s="56">
        <f>IF(D370="","",VLOOKUP(B370,'参照資料'!$A$5:$E$31,3,FALSE))</f>
      </c>
      <c r="F370" s="57">
        <f>IF(D370="","",VLOOKUP(B370,'参照資料'!$A$5:$E$31,2,FALSE)/100)</f>
      </c>
      <c r="G370" s="57">
        <f>IF(D370="","",VLOOKUP(B370,'参照資料'!$A$5:$E$31,4,FALSE)/100)</f>
      </c>
      <c r="H370" s="58">
        <f aca="true" t="shared" si="56" ref="H370:H381">IF(D370="","",D370*E370/10*F370*G370)</f>
      </c>
      <c r="I370" s="168">
        <v>8</v>
      </c>
      <c r="J370" s="59">
        <f>IF(D370="","",VLOOKUP(B370,'参照資料'!$A$5:$E$31,5,FALSE)/100)</f>
      </c>
      <c r="K370" s="60">
        <f>IF(D370=0,0,I370*J370)</f>
        <v>0</v>
      </c>
      <c r="L370" s="61">
        <f aca="true" t="shared" si="57" ref="L370:L381">IF(D370="","",H370*K370)</f>
      </c>
      <c r="M370" s="189"/>
      <c r="N370" s="192"/>
      <c r="O370" s="178">
        <f>IF(B370="","",INDEX(稼働日数,$AK$5+1,M370-1)/100)</f>
      </c>
      <c r="P370" s="181">
        <f>IF(B370="","",N370*O370)</f>
      </c>
      <c r="Q370" s="70">
        <f>IF(D370="","",L370*P370)</f>
      </c>
      <c r="R370" s="184"/>
      <c r="S370" s="63">
        <f>IF(D370=0,0,Q370/R370)</f>
        <v>0</v>
      </c>
      <c r="T370" s="164"/>
      <c r="U370" s="165"/>
    </row>
    <row r="371" spans="1:21" ht="15" customHeight="1">
      <c r="A371" s="196"/>
      <c r="B371" s="199"/>
      <c r="C371" s="161" t="s">
        <v>132</v>
      </c>
      <c r="D371" s="55"/>
      <c r="E371" s="56">
        <f>IF(D371="","",VLOOKUP(B370,'参照資料'!$A$5:$E$31,3,FALSE))</f>
      </c>
      <c r="F371" s="57">
        <f>IF(D371="","",VLOOKUP(B370,'参照資料'!$A$5:$E$31,2,FALSE)/100)</f>
      </c>
      <c r="G371" s="57">
        <f>IF(D371="","",VLOOKUP(B370,'参照資料'!$A$5:$E$31,4,FALSE)/100)</f>
      </c>
      <c r="H371" s="58">
        <f t="shared" si="56"/>
      </c>
      <c r="I371" s="163"/>
      <c r="J371" s="59">
        <f>IF(D371="","",VLOOKUP(B370,'参照資料'!$A$5:$E$31,5,FALSE)/100)</f>
      </c>
      <c r="K371" s="60">
        <f>IF(D371=0,0,I370*J371)</f>
        <v>0</v>
      </c>
      <c r="L371" s="61">
        <f t="shared" si="57"/>
      </c>
      <c r="M371" s="190"/>
      <c r="N371" s="193"/>
      <c r="O371" s="179"/>
      <c r="P371" s="182"/>
      <c r="Q371" s="70">
        <f>IF(D371="","",L371*P370)</f>
      </c>
      <c r="R371" s="185"/>
      <c r="S371" s="63">
        <f>IF(D371=0,0,Q371/R370)</f>
        <v>0</v>
      </c>
      <c r="T371" s="169"/>
      <c r="U371" s="166"/>
    </row>
    <row r="372" spans="1:21" ht="15" customHeight="1">
      <c r="A372" s="196"/>
      <c r="B372" s="199"/>
      <c r="C372" s="161" t="s">
        <v>131</v>
      </c>
      <c r="D372" s="55"/>
      <c r="E372" s="56">
        <f>IF(D372="","",VLOOKUP(B370,'参照資料'!$A$5:$E$31,3,FALSE))</f>
      </c>
      <c r="F372" s="57">
        <f>IF(D372="","",VLOOKUP(B370,'参照資料'!$A$5:$E$31,2,FALSE)/100)</f>
      </c>
      <c r="G372" s="57">
        <f>IF(D372="","",VLOOKUP(B370,'参照資料'!$A$5:$E$31,4,FALSE)/100)</f>
      </c>
      <c r="H372" s="58">
        <f t="shared" si="56"/>
      </c>
      <c r="I372" s="163"/>
      <c r="J372" s="59">
        <f>IF(D372="","",VLOOKUP(B370,'参照資料'!$A$5:$E$31,5,FALSE)/100)</f>
      </c>
      <c r="K372" s="60">
        <f>IF(D372=0,0,I370*J372)</f>
        <v>0</v>
      </c>
      <c r="L372" s="61">
        <f t="shared" si="57"/>
      </c>
      <c r="M372" s="190"/>
      <c r="N372" s="193"/>
      <c r="O372" s="179"/>
      <c r="P372" s="182"/>
      <c r="Q372" s="70">
        <f>IF(D372="","",L372*P370)</f>
      </c>
      <c r="R372" s="185"/>
      <c r="S372" s="63">
        <f>IF(D372=0,0,Q372/R370)</f>
        <v>0</v>
      </c>
      <c r="T372" s="169"/>
      <c r="U372" s="166"/>
    </row>
    <row r="373" spans="1:21" ht="15" customHeight="1">
      <c r="A373" s="196"/>
      <c r="B373" s="199"/>
      <c r="C373" s="161" t="s">
        <v>130</v>
      </c>
      <c r="D373" s="55"/>
      <c r="E373" s="56">
        <f>IF(D373="","",VLOOKUP(B370,'参照資料'!$A$5:$E$31,3,FALSE))</f>
      </c>
      <c r="F373" s="57">
        <f>IF(D373="","",VLOOKUP(B370,'参照資料'!$A$5:$E$31,2,FALSE)/100)</f>
      </c>
      <c r="G373" s="57">
        <f>IF(D373="","",VLOOKUP(B370,'参照資料'!$A$5:$E$31,4,FALSE)/100)</f>
      </c>
      <c r="H373" s="58">
        <f t="shared" si="56"/>
      </c>
      <c r="I373" s="163"/>
      <c r="J373" s="59">
        <f>IF(D373="","",VLOOKUP(B370,'参照資料'!$A$5:$E$31,5,FALSE)/100)</f>
      </c>
      <c r="K373" s="60">
        <f>IF(D373=0,0,I370*J373)</f>
        <v>0</v>
      </c>
      <c r="L373" s="61">
        <f t="shared" si="57"/>
      </c>
      <c r="M373" s="190"/>
      <c r="N373" s="193"/>
      <c r="O373" s="179"/>
      <c r="P373" s="182"/>
      <c r="Q373" s="70">
        <f>IF(D373="","",L373*P370)</f>
      </c>
      <c r="R373" s="185"/>
      <c r="S373" s="63">
        <f>IF(D373=0,0,Q373/R370)</f>
        <v>0</v>
      </c>
      <c r="T373" s="169"/>
      <c r="U373" s="166"/>
    </row>
    <row r="374" spans="1:21" ht="15" customHeight="1">
      <c r="A374" s="196"/>
      <c r="B374" s="199"/>
      <c r="C374" s="161" t="s">
        <v>128</v>
      </c>
      <c r="D374" s="55"/>
      <c r="E374" s="56">
        <f>IF(D374="","",VLOOKUP(B370,'参照資料'!$A$5:$E$31,3,FALSE))</f>
      </c>
      <c r="F374" s="57">
        <f>IF(D374="","",VLOOKUP(B370,'参照資料'!$A$5:$E$31,2,FALSE)/100)</f>
      </c>
      <c r="G374" s="57">
        <f>IF(D374="","",VLOOKUP(B370,'参照資料'!$A$5:$E$31,4,FALSE)/100)</f>
      </c>
      <c r="H374" s="58">
        <f t="shared" si="56"/>
      </c>
      <c r="I374" s="163"/>
      <c r="J374" s="59">
        <f>IF(D374="","",VLOOKUP(B370,'参照資料'!$A$5:$E$31,5,FALSE)/100)</f>
      </c>
      <c r="K374" s="60">
        <f>IF(D374=0,0,I370*J374)</f>
        <v>0</v>
      </c>
      <c r="L374" s="61">
        <f t="shared" si="57"/>
      </c>
      <c r="M374" s="190"/>
      <c r="N374" s="193"/>
      <c r="O374" s="179"/>
      <c r="P374" s="182"/>
      <c r="Q374" s="70">
        <f>IF(D374="","",L374*P370)</f>
      </c>
      <c r="R374" s="185"/>
      <c r="S374" s="63">
        <f>IF(D374=0,0,Q374/R370)</f>
        <v>0</v>
      </c>
      <c r="T374" s="169"/>
      <c r="U374" s="166"/>
    </row>
    <row r="375" spans="1:21" ht="15" customHeight="1">
      <c r="A375" s="196"/>
      <c r="B375" s="199"/>
      <c r="C375" s="161" t="s">
        <v>129</v>
      </c>
      <c r="D375" s="55"/>
      <c r="E375" s="56">
        <f>IF(D375="","",VLOOKUP(B370,'参照資料'!$A$5:$E$31,3,FALSE))</f>
      </c>
      <c r="F375" s="57">
        <f>IF(D375="","",VLOOKUP(B370,'参照資料'!$A$5:$E$31,2,FALSE)/100)</f>
      </c>
      <c r="G375" s="57">
        <f>IF(D375="","",VLOOKUP(B370,'参照資料'!$A$5:$E$31,4,FALSE)/100)</f>
      </c>
      <c r="H375" s="58">
        <f t="shared" si="56"/>
      </c>
      <c r="I375" s="163"/>
      <c r="J375" s="59">
        <f>IF(D375="","",VLOOKUP(B370,'参照資料'!$A$5:$E$31,5,FALSE)/100)</f>
      </c>
      <c r="K375" s="60">
        <f>IF(D375=0,0,I370*J375)</f>
        <v>0</v>
      </c>
      <c r="L375" s="61">
        <f t="shared" si="57"/>
      </c>
      <c r="M375" s="190"/>
      <c r="N375" s="193"/>
      <c r="O375" s="179"/>
      <c r="P375" s="182"/>
      <c r="Q375" s="70">
        <f>IF(D375="","",L375*P370)</f>
      </c>
      <c r="R375" s="185"/>
      <c r="S375" s="63">
        <f>IF(D375=0,0,Q375/R370)</f>
        <v>0</v>
      </c>
      <c r="T375" s="169"/>
      <c r="U375" s="166"/>
    </row>
    <row r="376" spans="1:21" ht="15" customHeight="1">
      <c r="A376" s="196"/>
      <c r="B376" s="199"/>
      <c r="C376" s="162" t="s">
        <v>52</v>
      </c>
      <c r="D376" s="93"/>
      <c r="E376" s="94">
        <f>IF(D376="","",VLOOKUP(B370,'参照資料'!$A$5:$E$31,3,FALSE))</f>
      </c>
      <c r="F376" s="95">
        <f>IF(D376="","",VLOOKUP(B370,'参照資料'!$A$5:$E$31,2,FALSE)/100)</f>
      </c>
      <c r="G376" s="95">
        <f>IF(D376="","",VLOOKUP(B370,'参照資料'!$A$5:$E$31,4,FALSE)/100)</f>
      </c>
      <c r="H376" s="96">
        <f t="shared" si="56"/>
      </c>
      <c r="I376" s="163"/>
      <c r="J376" s="98">
        <f>IF(D376="","",VLOOKUP(B370,'参照資料'!$A$5:$E$31,5,FALSE)/100)</f>
      </c>
      <c r="K376" s="99">
        <f>IF(D376=0,0,I370*J376)</f>
        <v>0</v>
      </c>
      <c r="L376" s="100">
        <f t="shared" si="57"/>
      </c>
      <c r="M376" s="190"/>
      <c r="N376" s="193"/>
      <c r="O376" s="179"/>
      <c r="P376" s="182"/>
      <c r="Q376" s="101">
        <f>IF(D376="","",L376*P370)</f>
      </c>
      <c r="R376" s="185"/>
      <c r="S376" s="102">
        <f>IF(D376=0,0,Q376/R370)</f>
        <v>0</v>
      </c>
      <c r="T376" s="169"/>
      <c r="U376" s="166"/>
    </row>
    <row r="377" spans="1:21" ht="15" customHeight="1">
      <c r="A377" s="196"/>
      <c r="B377" s="199"/>
      <c r="C377" s="161" t="s">
        <v>33</v>
      </c>
      <c r="D377" s="55"/>
      <c r="E377" s="56">
        <f>IF(D377="","",VLOOKUP(B370,'参照資料'!$A$5:$E$31,3,FALSE))</f>
      </c>
      <c r="F377" s="57">
        <f>IF(D377="","",VLOOKUP(B370,'参照資料'!$A$5:$E$31,2,FALSE)/100)</f>
      </c>
      <c r="G377" s="57">
        <f>IF(D377="","",VLOOKUP(B370,'参照資料'!$A$5:$E$31,4,FALSE)/100)</f>
      </c>
      <c r="H377" s="97">
        <f t="shared" si="56"/>
      </c>
      <c r="I377" s="163"/>
      <c r="J377" s="59">
        <f>IF(D377="","",VLOOKUP(B370,'参照資料'!$A$5:$E$31,5,FALSE)/100)</f>
      </c>
      <c r="K377" s="60">
        <f>IF(D377=0,0,I370*J377)</f>
        <v>0</v>
      </c>
      <c r="L377" s="61">
        <f t="shared" si="57"/>
      </c>
      <c r="M377" s="190"/>
      <c r="N377" s="193"/>
      <c r="O377" s="179"/>
      <c r="P377" s="182"/>
      <c r="Q377" s="70">
        <f>IF(D377="","",L377*P370)</f>
      </c>
      <c r="R377" s="185"/>
      <c r="S377" s="63">
        <f>IF(D377=0,0,Q377/R370)</f>
        <v>0</v>
      </c>
      <c r="T377" s="169"/>
      <c r="U377" s="166"/>
    </row>
    <row r="378" spans="1:21" ht="15" customHeight="1">
      <c r="A378" s="196"/>
      <c r="B378" s="199"/>
      <c r="C378" s="161" t="s">
        <v>34</v>
      </c>
      <c r="D378" s="55"/>
      <c r="E378" s="56">
        <f>IF(D378="","",VLOOKUP(B370,'参照資料'!$A$5:$E$31,3,FALSE))</f>
      </c>
      <c r="F378" s="57">
        <f>IF(D378="","",VLOOKUP(B370,'参照資料'!$A$5:$E$31,2,FALSE)/100)</f>
      </c>
      <c r="G378" s="57">
        <f>IF(D378="","",VLOOKUP(B370,'参照資料'!$A$5:$E$31,4,FALSE)/100)</f>
      </c>
      <c r="H378" s="97">
        <f t="shared" si="56"/>
      </c>
      <c r="I378" s="163"/>
      <c r="J378" s="59">
        <f>IF(D378="","",VLOOKUP(B370,'参照資料'!$A$5:$E$31,5,FALSE)/100)</f>
      </c>
      <c r="K378" s="60">
        <f>IF(D378=0,0,I370*J378)</f>
        <v>0</v>
      </c>
      <c r="L378" s="61">
        <f t="shared" si="57"/>
      </c>
      <c r="M378" s="190"/>
      <c r="N378" s="193"/>
      <c r="O378" s="179"/>
      <c r="P378" s="182"/>
      <c r="Q378" s="70">
        <f>IF(D378="","",L378*P370)</f>
      </c>
      <c r="R378" s="185"/>
      <c r="S378" s="63">
        <f>IF(D378=0,0,Q378/R370)</f>
        <v>0</v>
      </c>
      <c r="T378" s="169"/>
      <c r="U378" s="166"/>
    </row>
    <row r="379" spans="1:21" ht="15" customHeight="1">
      <c r="A379" s="196"/>
      <c r="B379" s="199"/>
      <c r="C379" s="161" t="s">
        <v>176</v>
      </c>
      <c r="D379" s="55"/>
      <c r="E379" s="56">
        <f>IF(D379="","",VLOOKUP(B370,'参照資料'!$A$5:$E$31,3,FALSE))</f>
      </c>
      <c r="F379" s="57">
        <f>IF(D379="","",VLOOKUP(B370,'参照資料'!$A$5:$E$31,2,FALSE)/100)</f>
      </c>
      <c r="G379" s="57">
        <f>IF(D379="","",VLOOKUP(B370,'参照資料'!$A$5:$E$31,4,FALSE)/100)</f>
      </c>
      <c r="H379" s="58">
        <f t="shared" si="56"/>
      </c>
      <c r="I379" s="163"/>
      <c r="J379" s="59">
        <f>IF(D379="","",VLOOKUP(B370,'参照資料'!$A$5:$E$31,5,FALSE)/100)</f>
      </c>
      <c r="K379" s="60">
        <f>IF(D379=0,0,I370*J379)</f>
        <v>0</v>
      </c>
      <c r="L379" s="61">
        <f t="shared" si="57"/>
      </c>
      <c r="M379" s="190"/>
      <c r="N379" s="193"/>
      <c r="O379" s="179"/>
      <c r="P379" s="182"/>
      <c r="Q379" s="70">
        <f>IF(D379="","",L379*P370)</f>
      </c>
      <c r="R379" s="185"/>
      <c r="S379" s="63">
        <f>IF(D379=0,0,Q379/R370)</f>
        <v>0</v>
      </c>
      <c r="T379" s="169"/>
      <c r="U379" s="166"/>
    </row>
    <row r="380" spans="1:21" ht="15" customHeight="1">
      <c r="A380" s="196"/>
      <c r="B380" s="199"/>
      <c r="C380" s="161" t="s">
        <v>177</v>
      </c>
      <c r="D380" s="55"/>
      <c r="E380" s="56">
        <f>IF(D380="","",VLOOKUP(B370,'参照資料'!$A$5:$E$31,3,FALSE))</f>
      </c>
      <c r="F380" s="57">
        <f>IF(D380="","",VLOOKUP(B370,'参照資料'!$A$5:$E$31,2,FALSE)/100)</f>
      </c>
      <c r="G380" s="57">
        <f>IF(D380="","",VLOOKUP(B370,'参照資料'!$A$5:$E$31,4,FALSE)/100)</f>
      </c>
      <c r="H380" s="58">
        <f t="shared" si="56"/>
      </c>
      <c r="I380" s="163"/>
      <c r="J380" s="59">
        <f>IF(D380="","",VLOOKUP(B370,'参照資料'!$A$5:$E$31,5,FALSE)/100)</f>
      </c>
      <c r="K380" s="60">
        <f>IF(D380=0,0,I370*J380)</f>
        <v>0</v>
      </c>
      <c r="L380" s="61">
        <f t="shared" si="57"/>
      </c>
      <c r="M380" s="190"/>
      <c r="N380" s="193"/>
      <c r="O380" s="179"/>
      <c r="P380" s="182"/>
      <c r="Q380" s="70">
        <f>IF(D380="","",L380*P370)</f>
      </c>
      <c r="R380" s="185"/>
      <c r="S380" s="63">
        <f>IF(D380=0,0,Q380/R370)</f>
        <v>0</v>
      </c>
      <c r="T380" s="169"/>
      <c r="U380" s="166"/>
    </row>
    <row r="381" spans="1:21" ht="15" customHeight="1">
      <c r="A381" s="196"/>
      <c r="B381" s="199"/>
      <c r="C381" s="161" t="s">
        <v>178</v>
      </c>
      <c r="D381" s="55"/>
      <c r="E381" s="56">
        <f>IF(D381="","",VLOOKUP(B370,'参照資料'!$A$5:$E$31,3,FALSE))</f>
      </c>
      <c r="F381" s="57">
        <f>IF(D381="","",VLOOKUP(B370,'参照資料'!$A$5:$E$31,2,FALSE)/100)</f>
      </c>
      <c r="G381" s="57">
        <f>IF(D381="","",VLOOKUP(B370,'参照資料'!$A$5:$E$31,4,FALSE)/100)</f>
      </c>
      <c r="H381" s="58">
        <f t="shared" si="56"/>
      </c>
      <c r="I381" s="163"/>
      <c r="J381" s="59">
        <f>IF(D381="","",VLOOKUP(B370,'参照資料'!$A$5:$E$31,5,FALSE)/100)</f>
      </c>
      <c r="K381" s="60">
        <f>IF(D381=0,0,I370*J381)</f>
        <v>0</v>
      </c>
      <c r="L381" s="61">
        <f t="shared" si="57"/>
      </c>
      <c r="M381" s="191"/>
      <c r="N381" s="194"/>
      <c r="O381" s="180"/>
      <c r="P381" s="183"/>
      <c r="Q381" s="71">
        <f>IF(D381="","",L381*P370)</f>
      </c>
      <c r="R381" s="186"/>
      <c r="S381" s="72">
        <f>IF(D381=0,0,Q381/R370)</f>
        <v>0</v>
      </c>
      <c r="T381" s="169"/>
      <c r="U381" s="167"/>
    </row>
    <row r="382" spans="1:21" ht="15" customHeight="1">
      <c r="A382" s="197"/>
      <c r="B382" s="64" t="s">
        <v>48</v>
      </c>
      <c r="C382" s="175">
        <f>D382*E382/10*F382*G382</f>
        <v>0</v>
      </c>
      <c r="D382" s="176"/>
      <c r="E382" s="176"/>
      <c r="F382" s="176"/>
      <c r="G382" s="176"/>
      <c r="H382" s="176"/>
      <c r="I382" s="176"/>
      <c r="J382" s="176"/>
      <c r="K382" s="176"/>
      <c r="L382" s="176"/>
      <c r="M382" s="176"/>
      <c r="N382" s="176"/>
      <c r="O382" s="176"/>
      <c r="P382" s="176"/>
      <c r="Q382" s="176"/>
      <c r="R382" s="177"/>
      <c r="S382" s="77">
        <f>SUM(S370:S381)</f>
        <v>0</v>
      </c>
      <c r="T382" s="78"/>
      <c r="U382" s="79">
        <f>IF(B370="","",T370/S382)</f>
      </c>
    </row>
    <row r="383" spans="1:21" ht="15" customHeight="1">
      <c r="A383" s="195"/>
      <c r="B383" s="198"/>
      <c r="C383" s="161" t="s">
        <v>133</v>
      </c>
      <c r="D383" s="55"/>
      <c r="E383" s="56">
        <f>IF(D383="","",VLOOKUP(B383,'参照資料'!$A$5:$E$31,3,FALSE))</f>
      </c>
      <c r="F383" s="57">
        <f>IF(D383="","",VLOOKUP(B383,'参照資料'!$A$5:$E$31,2,FALSE)/100)</f>
      </c>
      <c r="G383" s="57">
        <f>IF(D383="","",VLOOKUP(B383,'参照資料'!$A$5:$E$31,4,FALSE)/100)</f>
      </c>
      <c r="H383" s="58">
        <f aca="true" t="shared" si="58" ref="H383:H394">IF(D383="","",D383*E383/10*F383*G383)</f>
      </c>
      <c r="I383" s="168">
        <v>8</v>
      </c>
      <c r="J383" s="59">
        <f>IF(D383="","",VLOOKUP(B383,'参照資料'!$A$5:$E$31,5,FALSE)/100)</f>
      </c>
      <c r="K383" s="60">
        <f>IF(D383=0,0,I383*J383)</f>
        <v>0</v>
      </c>
      <c r="L383" s="61">
        <f aca="true" t="shared" si="59" ref="L383:L394">IF(D383="","",H383*K383)</f>
      </c>
      <c r="M383" s="189"/>
      <c r="N383" s="192"/>
      <c r="O383" s="178">
        <f>IF(B383="","",INDEX(稼働日数,$AK$5+1,M383-1)/100)</f>
      </c>
      <c r="P383" s="181">
        <f>IF(B383="","",N383*O383)</f>
      </c>
      <c r="Q383" s="70">
        <f>IF(D383="","",L383*P383)</f>
      </c>
      <c r="R383" s="184"/>
      <c r="S383" s="63">
        <f>IF(D383=0,0,Q383/R383)</f>
        <v>0</v>
      </c>
      <c r="T383" s="164"/>
      <c r="U383" s="165"/>
    </row>
    <row r="384" spans="1:21" ht="15" customHeight="1">
      <c r="A384" s="196"/>
      <c r="B384" s="199"/>
      <c r="C384" s="161" t="s">
        <v>132</v>
      </c>
      <c r="D384" s="55"/>
      <c r="E384" s="56">
        <f>IF(D384="","",VLOOKUP(B383,'参照資料'!$A$5:$E$31,3,FALSE))</f>
      </c>
      <c r="F384" s="57">
        <f>IF(D384="","",VLOOKUP(B383,'参照資料'!$A$5:$E$31,2,FALSE)/100)</f>
      </c>
      <c r="G384" s="57">
        <f>IF(D384="","",VLOOKUP(B383,'参照資料'!$A$5:$E$31,4,FALSE)/100)</f>
      </c>
      <c r="H384" s="58">
        <f t="shared" si="58"/>
      </c>
      <c r="I384" s="163"/>
      <c r="J384" s="59">
        <f>IF(D384="","",VLOOKUP(B383,'参照資料'!$A$5:$E$31,5,FALSE)/100)</f>
      </c>
      <c r="K384" s="60">
        <f>IF(D384=0,0,I383*J384)</f>
        <v>0</v>
      </c>
      <c r="L384" s="61">
        <f t="shared" si="59"/>
      </c>
      <c r="M384" s="190"/>
      <c r="N384" s="193"/>
      <c r="O384" s="179"/>
      <c r="P384" s="182"/>
      <c r="Q384" s="70">
        <f>IF(D384="","",L384*P383)</f>
      </c>
      <c r="R384" s="185"/>
      <c r="S384" s="63">
        <f>IF(D384=0,0,Q384/R383)</f>
        <v>0</v>
      </c>
      <c r="T384" s="169"/>
      <c r="U384" s="166"/>
    </row>
    <row r="385" spans="1:21" ht="15" customHeight="1">
      <c r="A385" s="196"/>
      <c r="B385" s="199"/>
      <c r="C385" s="161" t="s">
        <v>131</v>
      </c>
      <c r="D385" s="55"/>
      <c r="E385" s="56">
        <f>IF(D385="","",VLOOKUP(B383,'参照資料'!$A$5:$E$31,3,FALSE))</f>
      </c>
      <c r="F385" s="57">
        <f>IF(D385="","",VLOOKUP(B383,'参照資料'!$A$5:$E$31,2,FALSE)/100)</f>
      </c>
      <c r="G385" s="57">
        <f>IF(D385="","",VLOOKUP(B383,'参照資料'!$A$5:$E$31,4,FALSE)/100)</f>
      </c>
      <c r="H385" s="58">
        <f t="shared" si="58"/>
      </c>
      <c r="I385" s="163"/>
      <c r="J385" s="59">
        <f>IF(D385="","",VLOOKUP(B383,'参照資料'!$A$5:$E$31,5,FALSE)/100)</f>
      </c>
      <c r="K385" s="60">
        <f>IF(D385=0,0,I383*J385)</f>
        <v>0</v>
      </c>
      <c r="L385" s="61">
        <f t="shared" si="59"/>
      </c>
      <c r="M385" s="190"/>
      <c r="N385" s="193"/>
      <c r="O385" s="179"/>
      <c r="P385" s="182"/>
      <c r="Q385" s="70">
        <f>IF(D385="","",L385*P383)</f>
      </c>
      <c r="R385" s="185"/>
      <c r="S385" s="63">
        <f>IF(D385=0,0,Q385/R383)</f>
        <v>0</v>
      </c>
      <c r="T385" s="169"/>
      <c r="U385" s="166"/>
    </row>
    <row r="386" spans="1:21" ht="15" customHeight="1">
      <c r="A386" s="196"/>
      <c r="B386" s="199"/>
      <c r="C386" s="161" t="s">
        <v>130</v>
      </c>
      <c r="D386" s="55"/>
      <c r="E386" s="56">
        <f>IF(D386="","",VLOOKUP(B383,'参照資料'!$A$5:$E$31,3,FALSE))</f>
      </c>
      <c r="F386" s="57">
        <f>IF(D386="","",VLOOKUP(B383,'参照資料'!$A$5:$E$31,2,FALSE)/100)</f>
      </c>
      <c r="G386" s="57">
        <f>IF(D386="","",VLOOKUP(B383,'参照資料'!$A$5:$E$31,4,FALSE)/100)</f>
      </c>
      <c r="H386" s="58">
        <f t="shared" si="58"/>
      </c>
      <c r="I386" s="163"/>
      <c r="J386" s="59">
        <f>IF(D386="","",VLOOKUP(B383,'参照資料'!$A$5:$E$31,5,FALSE)/100)</f>
      </c>
      <c r="K386" s="60">
        <f>IF(D386=0,0,I383*J386)</f>
        <v>0</v>
      </c>
      <c r="L386" s="61">
        <f t="shared" si="59"/>
      </c>
      <c r="M386" s="190"/>
      <c r="N386" s="193"/>
      <c r="O386" s="179"/>
      <c r="P386" s="182"/>
      <c r="Q386" s="70">
        <f>IF(D386="","",L386*P383)</f>
      </c>
      <c r="R386" s="185"/>
      <c r="S386" s="63">
        <f>IF(D386=0,0,Q386/R383)</f>
        <v>0</v>
      </c>
      <c r="T386" s="169"/>
      <c r="U386" s="166"/>
    </row>
    <row r="387" spans="1:21" ht="15" customHeight="1">
      <c r="A387" s="196"/>
      <c r="B387" s="199"/>
      <c r="C387" s="161" t="s">
        <v>128</v>
      </c>
      <c r="D387" s="55"/>
      <c r="E387" s="56">
        <f>IF(D387="","",VLOOKUP(B383,'参照資料'!$A$5:$E$31,3,FALSE))</f>
      </c>
      <c r="F387" s="57">
        <f>IF(D387="","",VLOOKUP(B383,'参照資料'!$A$5:$E$31,2,FALSE)/100)</f>
      </c>
      <c r="G387" s="57">
        <f>IF(D387="","",VLOOKUP(B383,'参照資料'!$A$5:$E$31,4,FALSE)/100)</f>
      </c>
      <c r="H387" s="58">
        <f t="shared" si="58"/>
      </c>
      <c r="I387" s="163"/>
      <c r="J387" s="59">
        <f>IF(D387="","",VLOOKUP(B383,'参照資料'!$A$5:$E$31,5,FALSE)/100)</f>
      </c>
      <c r="K387" s="60">
        <f>IF(D387=0,0,I383*J387)</f>
        <v>0</v>
      </c>
      <c r="L387" s="61">
        <f t="shared" si="59"/>
      </c>
      <c r="M387" s="190"/>
      <c r="N387" s="193"/>
      <c r="O387" s="179"/>
      <c r="P387" s="182"/>
      <c r="Q387" s="70">
        <f>IF(D387="","",L387*P383)</f>
      </c>
      <c r="R387" s="185"/>
      <c r="S387" s="63">
        <f>IF(D387=0,0,Q387/R383)</f>
        <v>0</v>
      </c>
      <c r="T387" s="169"/>
      <c r="U387" s="166"/>
    </row>
    <row r="388" spans="1:21" ht="15" customHeight="1">
      <c r="A388" s="196"/>
      <c r="B388" s="199"/>
      <c r="C388" s="161" t="s">
        <v>129</v>
      </c>
      <c r="D388" s="55"/>
      <c r="E388" s="56">
        <f>IF(D388="","",VLOOKUP(B383,'参照資料'!$A$5:$E$31,3,FALSE))</f>
      </c>
      <c r="F388" s="57">
        <f>IF(D388="","",VLOOKUP(B383,'参照資料'!$A$5:$E$31,2,FALSE)/100)</f>
      </c>
      <c r="G388" s="57">
        <f>IF(D388="","",VLOOKUP(B383,'参照資料'!$A$5:$E$31,4,FALSE)/100)</f>
      </c>
      <c r="H388" s="58">
        <f t="shared" si="58"/>
      </c>
      <c r="I388" s="163"/>
      <c r="J388" s="59">
        <f>IF(D388="","",VLOOKUP(B383,'参照資料'!$A$5:$E$31,5,FALSE)/100)</f>
      </c>
      <c r="K388" s="60">
        <f>IF(D388=0,0,I383*J388)</f>
        <v>0</v>
      </c>
      <c r="L388" s="61">
        <f t="shared" si="59"/>
      </c>
      <c r="M388" s="190"/>
      <c r="N388" s="193"/>
      <c r="O388" s="179"/>
      <c r="P388" s="182"/>
      <c r="Q388" s="70">
        <f>IF(D388="","",L388*P383)</f>
      </c>
      <c r="R388" s="185"/>
      <c r="S388" s="63">
        <f>IF(D388=0,0,Q388/R383)</f>
        <v>0</v>
      </c>
      <c r="T388" s="169"/>
      <c r="U388" s="166"/>
    </row>
    <row r="389" spans="1:21" ht="15" customHeight="1">
      <c r="A389" s="196"/>
      <c r="B389" s="199"/>
      <c r="C389" s="162" t="s">
        <v>52</v>
      </c>
      <c r="D389" s="93"/>
      <c r="E389" s="94">
        <f>IF(D389="","",VLOOKUP(B383,'参照資料'!$A$5:$E$31,3,FALSE))</f>
      </c>
      <c r="F389" s="95">
        <f>IF(D389="","",VLOOKUP(B383,'参照資料'!$A$5:$E$31,2,FALSE)/100)</f>
      </c>
      <c r="G389" s="95">
        <f>IF(D389="","",VLOOKUP(B383,'参照資料'!$A$5:$E$31,4,FALSE)/100)</f>
      </c>
      <c r="H389" s="96">
        <f t="shared" si="58"/>
      </c>
      <c r="I389" s="163"/>
      <c r="J389" s="98">
        <f>IF(D389="","",VLOOKUP(B383,'参照資料'!$A$5:$E$31,5,FALSE)/100)</f>
      </c>
      <c r="K389" s="99">
        <f>IF(D389=0,0,I383*J389)</f>
        <v>0</v>
      </c>
      <c r="L389" s="100">
        <f t="shared" si="59"/>
      </c>
      <c r="M389" s="190"/>
      <c r="N389" s="193"/>
      <c r="O389" s="179"/>
      <c r="P389" s="182"/>
      <c r="Q389" s="101">
        <f>IF(D389="","",L389*P383)</f>
      </c>
      <c r="R389" s="185"/>
      <c r="S389" s="102">
        <f>IF(D389=0,0,Q389/R383)</f>
        <v>0</v>
      </c>
      <c r="T389" s="169"/>
      <c r="U389" s="166"/>
    </row>
    <row r="390" spans="1:21" ht="15" customHeight="1">
      <c r="A390" s="196"/>
      <c r="B390" s="199"/>
      <c r="C390" s="161" t="s">
        <v>33</v>
      </c>
      <c r="D390" s="55"/>
      <c r="E390" s="56">
        <f>IF(D390="","",VLOOKUP(B383,'参照資料'!$A$5:$E$31,3,FALSE))</f>
      </c>
      <c r="F390" s="57">
        <f>IF(D390="","",VLOOKUP(B383,'参照資料'!$A$5:$E$31,2,FALSE)/100)</f>
      </c>
      <c r="G390" s="57">
        <f>IF(D390="","",VLOOKUP(B383,'参照資料'!$A$5:$E$31,4,FALSE)/100)</f>
      </c>
      <c r="H390" s="97">
        <f t="shared" si="58"/>
      </c>
      <c r="I390" s="163"/>
      <c r="J390" s="59">
        <f>IF(D390="","",VLOOKUP(B383,'参照資料'!$A$5:$E$31,5,FALSE)/100)</f>
      </c>
      <c r="K390" s="60">
        <f>IF(D390=0,0,I383*J390)</f>
        <v>0</v>
      </c>
      <c r="L390" s="61">
        <f t="shared" si="59"/>
      </c>
      <c r="M390" s="190"/>
      <c r="N390" s="193"/>
      <c r="O390" s="179"/>
      <c r="P390" s="182"/>
      <c r="Q390" s="70">
        <f>IF(D390="","",L390*P383)</f>
      </c>
      <c r="R390" s="185"/>
      <c r="S390" s="63">
        <f>IF(D390=0,0,Q390/R383)</f>
        <v>0</v>
      </c>
      <c r="T390" s="169"/>
      <c r="U390" s="166"/>
    </row>
    <row r="391" spans="1:21" ht="15" customHeight="1">
      <c r="A391" s="196"/>
      <c r="B391" s="199"/>
      <c r="C391" s="161" t="s">
        <v>34</v>
      </c>
      <c r="D391" s="55"/>
      <c r="E391" s="56">
        <f>IF(D391="","",VLOOKUP(B383,'参照資料'!$A$5:$E$31,3,FALSE))</f>
      </c>
      <c r="F391" s="57">
        <f>IF(D391="","",VLOOKUP(B383,'参照資料'!$A$5:$E$31,2,FALSE)/100)</f>
      </c>
      <c r="G391" s="57">
        <f>IF(D391="","",VLOOKUP(B383,'参照資料'!$A$5:$E$31,4,FALSE)/100)</f>
      </c>
      <c r="H391" s="97">
        <f t="shared" si="58"/>
      </c>
      <c r="I391" s="163"/>
      <c r="J391" s="59">
        <f>IF(D391="","",VLOOKUP(B383,'参照資料'!$A$5:$E$31,5,FALSE)/100)</f>
      </c>
      <c r="K391" s="60">
        <f>IF(D391=0,0,I383*J391)</f>
        <v>0</v>
      </c>
      <c r="L391" s="61">
        <f t="shared" si="59"/>
      </c>
      <c r="M391" s="190"/>
      <c r="N391" s="193"/>
      <c r="O391" s="179"/>
      <c r="P391" s="182"/>
      <c r="Q391" s="70">
        <f>IF(D391="","",L391*P383)</f>
      </c>
      <c r="R391" s="185"/>
      <c r="S391" s="63">
        <f>IF(D391=0,0,Q391/R383)</f>
        <v>0</v>
      </c>
      <c r="T391" s="169"/>
      <c r="U391" s="166"/>
    </row>
    <row r="392" spans="1:21" ht="15" customHeight="1">
      <c r="A392" s="196"/>
      <c r="B392" s="199"/>
      <c r="C392" s="161" t="s">
        <v>176</v>
      </c>
      <c r="D392" s="55"/>
      <c r="E392" s="56">
        <f>IF(D392="","",VLOOKUP(B383,'参照資料'!$A$5:$E$31,3,FALSE))</f>
      </c>
      <c r="F392" s="57">
        <f>IF(D392="","",VLOOKUP(B383,'参照資料'!$A$5:$E$31,2,FALSE)/100)</f>
      </c>
      <c r="G392" s="57">
        <f>IF(D392="","",VLOOKUP(B383,'参照資料'!$A$5:$E$31,4,FALSE)/100)</f>
      </c>
      <c r="H392" s="58">
        <f t="shared" si="58"/>
      </c>
      <c r="I392" s="163"/>
      <c r="J392" s="59">
        <f>IF(D392="","",VLOOKUP(B383,'参照資料'!$A$5:$E$31,5,FALSE)/100)</f>
      </c>
      <c r="K392" s="60">
        <f>IF(D392=0,0,I383*J392)</f>
        <v>0</v>
      </c>
      <c r="L392" s="61">
        <f t="shared" si="59"/>
      </c>
      <c r="M392" s="190"/>
      <c r="N392" s="193"/>
      <c r="O392" s="179"/>
      <c r="P392" s="182"/>
      <c r="Q392" s="70">
        <f>IF(D392="","",L392*P383)</f>
      </c>
      <c r="R392" s="185"/>
      <c r="S392" s="63">
        <f>IF(D392=0,0,Q392/R383)</f>
        <v>0</v>
      </c>
      <c r="T392" s="169"/>
      <c r="U392" s="166"/>
    </row>
    <row r="393" spans="1:21" ht="15" customHeight="1">
      <c r="A393" s="196"/>
      <c r="B393" s="199"/>
      <c r="C393" s="161" t="s">
        <v>177</v>
      </c>
      <c r="D393" s="55"/>
      <c r="E393" s="56">
        <f>IF(D393="","",VLOOKUP(B383,'参照資料'!$A$5:$E$31,3,FALSE))</f>
      </c>
      <c r="F393" s="57">
        <f>IF(D393="","",VLOOKUP(B383,'参照資料'!$A$5:$E$31,2,FALSE)/100)</f>
      </c>
      <c r="G393" s="57">
        <f>IF(D393="","",VLOOKUP(B383,'参照資料'!$A$5:$E$31,4,FALSE)/100)</f>
      </c>
      <c r="H393" s="58">
        <f t="shared" si="58"/>
      </c>
      <c r="I393" s="163"/>
      <c r="J393" s="59">
        <f>IF(D393="","",VLOOKUP(B383,'参照資料'!$A$5:$E$31,5,FALSE)/100)</f>
      </c>
      <c r="K393" s="60">
        <f>IF(D393=0,0,I383*J393)</f>
        <v>0</v>
      </c>
      <c r="L393" s="61">
        <f t="shared" si="59"/>
      </c>
      <c r="M393" s="190"/>
      <c r="N393" s="193"/>
      <c r="O393" s="179"/>
      <c r="P393" s="182"/>
      <c r="Q393" s="70">
        <f>IF(D393="","",L393*P383)</f>
      </c>
      <c r="R393" s="185"/>
      <c r="S393" s="63">
        <f>IF(D393=0,0,Q393/R383)</f>
        <v>0</v>
      </c>
      <c r="T393" s="169"/>
      <c r="U393" s="166"/>
    </row>
    <row r="394" spans="1:21" ht="15" customHeight="1">
      <c r="A394" s="196"/>
      <c r="B394" s="199"/>
      <c r="C394" s="161" t="s">
        <v>178</v>
      </c>
      <c r="D394" s="55"/>
      <c r="E394" s="56">
        <f>IF(D394="","",VLOOKUP(B383,'参照資料'!$A$5:$E$31,3,FALSE))</f>
      </c>
      <c r="F394" s="57">
        <f>IF(D394="","",VLOOKUP(B383,'参照資料'!$A$5:$E$31,2,FALSE)/100)</f>
      </c>
      <c r="G394" s="57">
        <f>IF(D394="","",VLOOKUP(B383,'参照資料'!$A$5:$E$31,4,FALSE)/100)</f>
      </c>
      <c r="H394" s="58">
        <f t="shared" si="58"/>
      </c>
      <c r="I394" s="163"/>
      <c r="J394" s="59">
        <f>IF(D394="","",VLOOKUP(B383,'参照資料'!$A$5:$E$31,5,FALSE)/100)</f>
      </c>
      <c r="K394" s="60">
        <f>IF(D394=0,0,I383*J394)</f>
        <v>0</v>
      </c>
      <c r="L394" s="61">
        <f t="shared" si="59"/>
      </c>
      <c r="M394" s="191"/>
      <c r="N394" s="194"/>
      <c r="O394" s="180"/>
      <c r="P394" s="183"/>
      <c r="Q394" s="71">
        <f>IF(D394="","",L394*P383)</f>
      </c>
      <c r="R394" s="186"/>
      <c r="S394" s="72">
        <f>IF(D394=0,0,Q394/R383)</f>
        <v>0</v>
      </c>
      <c r="T394" s="169"/>
      <c r="U394" s="167"/>
    </row>
    <row r="395" spans="1:21" ht="15" customHeight="1">
      <c r="A395" s="197"/>
      <c r="B395" s="64" t="s">
        <v>48</v>
      </c>
      <c r="C395" s="175">
        <f>D395*E395/10*F395*G395</f>
        <v>0</v>
      </c>
      <c r="D395" s="176"/>
      <c r="E395" s="176"/>
      <c r="F395" s="176"/>
      <c r="G395" s="176"/>
      <c r="H395" s="176"/>
      <c r="I395" s="176"/>
      <c r="J395" s="176"/>
      <c r="K395" s="176"/>
      <c r="L395" s="176"/>
      <c r="M395" s="176"/>
      <c r="N395" s="176"/>
      <c r="O395" s="176"/>
      <c r="P395" s="176"/>
      <c r="Q395" s="176"/>
      <c r="R395" s="177"/>
      <c r="S395" s="77">
        <f>SUM(S383:S394)</f>
        <v>0</v>
      </c>
      <c r="T395" s="78"/>
      <c r="U395" s="79">
        <f>IF(B383="","",T383/S395)</f>
      </c>
    </row>
    <row r="396" spans="1:21" ht="15" customHeight="1">
      <c r="A396" s="195"/>
      <c r="B396" s="198"/>
      <c r="C396" s="161" t="s">
        <v>133</v>
      </c>
      <c r="D396" s="55"/>
      <c r="E396" s="56">
        <f>IF(D396="","",VLOOKUP(B396,'参照資料'!$A$5:$E$31,3,FALSE))</f>
      </c>
      <c r="F396" s="57">
        <f>IF(D396="","",VLOOKUP(B396,'参照資料'!$A$5:$E$31,2,FALSE)/100)</f>
      </c>
      <c r="G396" s="57">
        <f>IF(D396="","",VLOOKUP(B396,'参照資料'!$A$5:$E$31,4,FALSE)/100)</f>
      </c>
      <c r="H396" s="58">
        <f aca="true" t="shared" si="60" ref="H396:H407">IF(D396="","",D396*E396/10*F396*G396)</f>
      </c>
      <c r="I396" s="168">
        <v>8</v>
      </c>
      <c r="J396" s="59">
        <f>IF(D396="","",VLOOKUP(B396,'参照資料'!$A$5:$E$31,5,FALSE)/100)</f>
      </c>
      <c r="K396" s="60">
        <f>IF(D396=0,0,I396*J396)</f>
        <v>0</v>
      </c>
      <c r="L396" s="61">
        <f aca="true" t="shared" si="61" ref="L396:L407">IF(D396="","",H396*K396)</f>
      </c>
      <c r="M396" s="189"/>
      <c r="N396" s="192"/>
      <c r="O396" s="178">
        <f>IF(B396="","",INDEX(稼働日数,$AK$5+1,M396-1)/100)</f>
      </c>
      <c r="P396" s="181">
        <f>IF(B396="","",N396*O396)</f>
      </c>
      <c r="Q396" s="70">
        <f>IF(D396="","",L396*P396)</f>
      </c>
      <c r="R396" s="184"/>
      <c r="S396" s="63">
        <f>IF(D396=0,0,Q396/R396)</f>
        <v>0</v>
      </c>
      <c r="T396" s="164"/>
      <c r="U396" s="165"/>
    </row>
    <row r="397" spans="1:21" ht="15" customHeight="1">
      <c r="A397" s="196"/>
      <c r="B397" s="199"/>
      <c r="C397" s="161" t="s">
        <v>132</v>
      </c>
      <c r="D397" s="55"/>
      <c r="E397" s="56">
        <f>IF(D397="","",VLOOKUP(B396,'参照資料'!$A$5:$E$31,3,FALSE))</f>
      </c>
      <c r="F397" s="57">
        <f>IF(D397="","",VLOOKUP(B396,'参照資料'!$A$5:$E$31,2,FALSE)/100)</f>
      </c>
      <c r="G397" s="57">
        <f>IF(D397="","",VLOOKUP(B396,'参照資料'!$A$5:$E$31,4,FALSE)/100)</f>
      </c>
      <c r="H397" s="58">
        <f t="shared" si="60"/>
      </c>
      <c r="I397" s="163"/>
      <c r="J397" s="59">
        <f>IF(D397="","",VLOOKUP(B396,'参照資料'!$A$5:$E$31,5,FALSE)/100)</f>
      </c>
      <c r="K397" s="60">
        <f>IF(D397=0,0,I396*J397)</f>
        <v>0</v>
      </c>
      <c r="L397" s="61">
        <f t="shared" si="61"/>
      </c>
      <c r="M397" s="190"/>
      <c r="N397" s="193"/>
      <c r="O397" s="179"/>
      <c r="P397" s="182"/>
      <c r="Q397" s="70">
        <f>IF(D397="","",L397*P396)</f>
      </c>
      <c r="R397" s="185"/>
      <c r="S397" s="63">
        <f>IF(D397=0,0,Q397/R396)</f>
        <v>0</v>
      </c>
      <c r="T397" s="169"/>
      <c r="U397" s="166"/>
    </row>
    <row r="398" spans="1:21" ht="15" customHeight="1">
      <c r="A398" s="196"/>
      <c r="B398" s="199"/>
      <c r="C398" s="161" t="s">
        <v>131</v>
      </c>
      <c r="D398" s="55"/>
      <c r="E398" s="56">
        <f>IF(D398="","",VLOOKUP(B396,'参照資料'!$A$5:$E$31,3,FALSE))</f>
      </c>
      <c r="F398" s="57">
        <f>IF(D398="","",VLOOKUP(B396,'参照資料'!$A$5:$E$31,2,FALSE)/100)</f>
      </c>
      <c r="G398" s="57">
        <f>IF(D398="","",VLOOKUP(B396,'参照資料'!$A$5:$E$31,4,FALSE)/100)</f>
      </c>
      <c r="H398" s="58">
        <f t="shared" si="60"/>
      </c>
      <c r="I398" s="163"/>
      <c r="J398" s="59">
        <f>IF(D398="","",VLOOKUP(B396,'参照資料'!$A$5:$E$31,5,FALSE)/100)</f>
      </c>
      <c r="K398" s="60">
        <f>IF(D398=0,0,I396*J398)</f>
        <v>0</v>
      </c>
      <c r="L398" s="61">
        <f t="shared" si="61"/>
      </c>
      <c r="M398" s="190"/>
      <c r="N398" s="193"/>
      <c r="O398" s="179"/>
      <c r="P398" s="182"/>
      <c r="Q398" s="70">
        <f>IF(D398="","",L398*P396)</f>
      </c>
      <c r="R398" s="185"/>
      <c r="S398" s="63">
        <f>IF(D398=0,0,Q398/R396)</f>
        <v>0</v>
      </c>
      <c r="T398" s="169"/>
      <c r="U398" s="166"/>
    </row>
    <row r="399" spans="1:21" ht="15" customHeight="1">
      <c r="A399" s="196"/>
      <c r="B399" s="199"/>
      <c r="C399" s="161" t="s">
        <v>130</v>
      </c>
      <c r="D399" s="55"/>
      <c r="E399" s="56">
        <f>IF(D399="","",VLOOKUP(B396,'参照資料'!$A$5:$E$31,3,FALSE))</f>
      </c>
      <c r="F399" s="57">
        <f>IF(D399="","",VLOOKUP(B396,'参照資料'!$A$5:$E$31,2,FALSE)/100)</f>
      </c>
      <c r="G399" s="57">
        <f>IF(D399="","",VLOOKUP(B396,'参照資料'!$A$5:$E$31,4,FALSE)/100)</f>
      </c>
      <c r="H399" s="58">
        <f t="shared" si="60"/>
      </c>
      <c r="I399" s="163"/>
      <c r="J399" s="59">
        <f>IF(D399="","",VLOOKUP(B396,'参照資料'!$A$5:$E$31,5,FALSE)/100)</f>
      </c>
      <c r="K399" s="60">
        <f>IF(D399=0,0,I396*J399)</f>
        <v>0</v>
      </c>
      <c r="L399" s="61">
        <f t="shared" si="61"/>
      </c>
      <c r="M399" s="190"/>
      <c r="N399" s="193"/>
      <c r="O399" s="179"/>
      <c r="P399" s="182"/>
      <c r="Q399" s="70">
        <f>IF(D399="","",L399*P396)</f>
      </c>
      <c r="R399" s="185"/>
      <c r="S399" s="63">
        <f>IF(D399=0,0,Q399/R396)</f>
        <v>0</v>
      </c>
      <c r="T399" s="169"/>
      <c r="U399" s="166"/>
    </row>
    <row r="400" spans="1:21" ht="15" customHeight="1">
      <c r="A400" s="196"/>
      <c r="B400" s="199"/>
      <c r="C400" s="161" t="s">
        <v>128</v>
      </c>
      <c r="D400" s="55"/>
      <c r="E400" s="56">
        <f>IF(D400="","",VLOOKUP(B396,'参照資料'!$A$5:$E$31,3,FALSE))</f>
      </c>
      <c r="F400" s="57">
        <f>IF(D400="","",VLOOKUP(B396,'参照資料'!$A$5:$E$31,2,FALSE)/100)</f>
      </c>
      <c r="G400" s="57">
        <f>IF(D400="","",VLOOKUP(B396,'参照資料'!$A$5:$E$31,4,FALSE)/100)</f>
      </c>
      <c r="H400" s="58">
        <f t="shared" si="60"/>
      </c>
      <c r="I400" s="163"/>
      <c r="J400" s="59">
        <f>IF(D400="","",VLOOKUP(B396,'参照資料'!$A$5:$E$31,5,FALSE)/100)</f>
      </c>
      <c r="K400" s="60">
        <f>IF(D400=0,0,I396*J400)</f>
        <v>0</v>
      </c>
      <c r="L400" s="61">
        <f t="shared" si="61"/>
      </c>
      <c r="M400" s="190"/>
      <c r="N400" s="193"/>
      <c r="O400" s="179"/>
      <c r="P400" s="182"/>
      <c r="Q400" s="70">
        <f>IF(D400="","",L400*P396)</f>
      </c>
      <c r="R400" s="185"/>
      <c r="S400" s="63">
        <f>IF(D400=0,0,Q400/R396)</f>
        <v>0</v>
      </c>
      <c r="T400" s="169"/>
      <c r="U400" s="166"/>
    </row>
    <row r="401" spans="1:21" ht="15" customHeight="1">
      <c r="A401" s="196"/>
      <c r="B401" s="199"/>
      <c r="C401" s="161" t="s">
        <v>129</v>
      </c>
      <c r="D401" s="55"/>
      <c r="E401" s="56">
        <f>IF(D401="","",VLOOKUP(B396,'参照資料'!$A$5:$E$31,3,FALSE))</f>
      </c>
      <c r="F401" s="57">
        <f>IF(D401="","",VLOOKUP(B396,'参照資料'!$A$5:$E$31,2,FALSE)/100)</f>
      </c>
      <c r="G401" s="57">
        <f>IF(D401="","",VLOOKUP(B396,'参照資料'!$A$5:$E$31,4,FALSE)/100)</f>
      </c>
      <c r="H401" s="58">
        <f t="shared" si="60"/>
      </c>
      <c r="I401" s="163"/>
      <c r="J401" s="59">
        <f>IF(D401="","",VLOOKUP(B396,'参照資料'!$A$5:$E$31,5,FALSE)/100)</f>
      </c>
      <c r="K401" s="60">
        <f>IF(D401=0,0,I396*J401)</f>
        <v>0</v>
      </c>
      <c r="L401" s="61">
        <f t="shared" si="61"/>
      </c>
      <c r="M401" s="190"/>
      <c r="N401" s="193"/>
      <c r="O401" s="179"/>
      <c r="P401" s="182"/>
      <c r="Q401" s="70">
        <f>IF(D401="","",L401*P396)</f>
      </c>
      <c r="R401" s="185"/>
      <c r="S401" s="63">
        <f>IF(D401=0,0,Q401/R396)</f>
        <v>0</v>
      </c>
      <c r="T401" s="169"/>
      <c r="U401" s="166"/>
    </row>
    <row r="402" spans="1:21" ht="15" customHeight="1">
      <c r="A402" s="196"/>
      <c r="B402" s="199"/>
      <c r="C402" s="162" t="s">
        <v>52</v>
      </c>
      <c r="D402" s="93"/>
      <c r="E402" s="94">
        <f>IF(D402="","",VLOOKUP(B396,'参照資料'!$A$5:$E$31,3,FALSE))</f>
      </c>
      <c r="F402" s="95">
        <f>IF(D402="","",VLOOKUP(B396,'参照資料'!$A$5:$E$31,2,FALSE)/100)</f>
      </c>
      <c r="G402" s="95">
        <f>IF(D402="","",VLOOKUP(B396,'参照資料'!$A$5:$E$31,4,FALSE)/100)</f>
      </c>
      <c r="H402" s="96">
        <f t="shared" si="60"/>
      </c>
      <c r="I402" s="163"/>
      <c r="J402" s="98">
        <f>IF(D402="","",VLOOKUP(B396,'参照資料'!$A$5:$E$31,5,FALSE)/100)</f>
      </c>
      <c r="K402" s="99">
        <f>IF(D402=0,0,I396*J402)</f>
        <v>0</v>
      </c>
      <c r="L402" s="100">
        <f t="shared" si="61"/>
      </c>
      <c r="M402" s="190"/>
      <c r="N402" s="193"/>
      <c r="O402" s="179"/>
      <c r="P402" s="182"/>
      <c r="Q402" s="101">
        <f>IF(D402="","",L402*P396)</f>
      </c>
      <c r="R402" s="185"/>
      <c r="S402" s="102">
        <f>IF(D402=0,0,Q402/R396)</f>
        <v>0</v>
      </c>
      <c r="T402" s="169"/>
      <c r="U402" s="166"/>
    </row>
    <row r="403" spans="1:21" ht="15" customHeight="1">
      <c r="A403" s="196"/>
      <c r="B403" s="199"/>
      <c r="C403" s="161" t="s">
        <v>33</v>
      </c>
      <c r="D403" s="55"/>
      <c r="E403" s="56">
        <f>IF(D403="","",VLOOKUP(B396,'参照資料'!$A$5:$E$31,3,FALSE))</f>
      </c>
      <c r="F403" s="57">
        <f>IF(D403="","",VLOOKUP(B396,'参照資料'!$A$5:$E$31,2,FALSE)/100)</f>
      </c>
      <c r="G403" s="57">
        <f>IF(D403="","",VLOOKUP(B396,'参照資料'!$A$5:$E$31,4,FALSE)/100)</f>
      </c>
      <c r="H403" s="97">
        <f t="shared" si="60"/>
      </c>
      <c r="I403" s="163"/>
      <c r="J403" s="59">
        <f>IF(D403="","",VLOOKUP(B396,'参照資料'!$A$5:$E$31,5,FALSE)/100)</f>
      </c>
      <c r="K403" s="60">
        <f>IF(D403=0,0,I396*J403)</f>
        <v>0</v>
      </c>
      <c r="L403" s="61">
        <f t="shared" si="61"/>
      </c>
      <c r="M403" s="190"/>
      <c r="N403" s="193"/>
      <c r="O403" s="179"/>
      <c r="P403" s="182"/>
      <c r="Q403" s="70">
        <f>IF(D403="","",L403*P396)</f>
      </c>
      <c r="R403" s="185"/>
      <c r="S403" s="63">
        <f>IF(D403=0,0,Q403/R396)</f>
        <v>0</v>
      </c>
      <c r="T403" s="169"/>
      <c r="U403" s="166"/>
    </row>
    <row r="404" spans="1:21" ht="15" customHeight="1">
      <c r="A404" s="196"/>
      <c r="B404" s="199"/>
      <c r="C404" s="161" t="s">
        <v>34</v>
      </c>
      <c r="D404" s="55"/>
      <c r="E404" s="56">
        <f>IF(D404="","",VLOOKUP(B396,'参照資料'!$A$5:$E$31,3,FALSE))</f>
      </c>
      <c r="F404" s="57">
        <f>IF(D404="","",VLOOKUP(B396,'参照資料'!$A$5:$E$31,2,FALSE)/100)</f>
      </c>
      <c r="G404" s="57">
        <f>IF(D404="","",VLOOKUP(B396,'参照資料'!$A$5:$E$31,4,FALSE)/100)</f>
      </c>
      <c r="H404" s="97">
        <f t="shared" si="60"/>
      </c>
      <c r="I404" s="163"/>
      <c r="J404" s="59">
        <f>IF(D404="","",VLOOKUP(B396,'参照資料'!$A$5:$E$31,5,FALSE)/100)</f>
      </c>
      <c r="K404" s="60">
        <f>IF(D404=0,0,I396*J404)</f>
        <v>0</v>
      </c>
      <c r="L404" s="61">
        <f t="shared" si="61"/>
      </c>
      <c r="M404" s="190"/>
      <c r="N404" s="193"/>
      <c r="O404" s="179"/>
      <c r="P404" s="182"/>
      <c r="Q404" s="70">
        <f>IF(D404="","",L404*P396)</f>
      </c>
      <c r="R404" s="185"/>
      <c r="S404" s="63">
        <f>IF(D404=0,0,Q404/R396)</f>
        <v>0</v>
      </c>
      <c r="T404" s="169"/>
      <c r="U404" s="166"/>
    </row>
    <row r="405" spans="1:21" ht="15" customHeight="1">
      <c r="A405" s="196"/>
      <c r="B405" s="199"/>
      <c r="C405" s="161" t="s">
        <v>176</v>
      </c>
      <c r="D405" s="55"/>
      <c r="E405" s="56">
        <f>IF(D405="","",VLOOKUP(B396,'参照資料'!$A$5:$E$31,3,FALSE))</f>
      </c>
      <c r="F405" s="57">
        <f>IF(D405="","",VLOOKUP(B396,'参照資料'!$A$5:$E$31,2,FALSE)/100)</f>
      </c>
      <c r="G405" s="57">
        <f>IF(D405="","",VLOOKUP(B396,'参照資料'!$A$5:$E$31,4,FALSE)/100)</f>
      </c>
      <c r="H405" s="58">
        <f t="shared" si="60"/>
      </c>
      <c r="I405" s="163"/>
      <c r="J405" s="59">
        <f>IF(D405="","",VLOOKUP(B396,'参照資料'!$A$5:$E$31,5,FALSE)/100)</f>
      </c>
      <c r="K405" s="60">
        <f>IF(D405=0,0,I396*J405)</f>
        <v>0</v>
      </c>
      <c r="L405" s="61">
        <f t="shared" si="61"/>
      </c>
      <c r="M405" s="190"/>
      <c r="N405" s="193"/>
      <c r="O405" s="179"/>
      <c r="P405" s="182"/>
      <c r="Q405" s="70">
        <f>IF(D405="","",L405*P396)</f>
      </c>
      <c r="R405" s="185"/>
      <c r="S405" s="63">
        <f>IF(D405=0,0,Q405/R396)</f>
        <v>0</v>
      </c>
      <c r="T405" s="169"/>
      <c r="U405" s="166"/>
    </row>
    <row r="406" spans="1:21" ht="15" customHeight="1">
      <c r="A406" s="196"/>
      <c r="B406" s="199"/>
      <c r="C406" s="161" t="s">
        <v>177</v>
      </c>
      <c r="D406" s="55"/>
      <c r="E406" s="56">
        <f>IF(D406="","",VLOOKUP(B396,'参照資料'!$A$5:$E$31,3,FALSE))</f>
      </c>
      <c r="F406" s="57">
        <f>IF(D406="","",VLOOKUP(B396,'参照資料'!$A$5:$E$31,2,FALSE)/100)</f>
      </c>
      <c r="G406" s="57">
        <f>IF(D406="","",VLOOKUP(B396,'参照資料'!$A$5:$E$31,4,FALSE)/100)</f>
      </c>
      <c r="H406" s="58">
        <f t="shared" si="60"/>
      </c>
      <c r="I406" s="163"/>
      <c r="J406" s="59">
        <f>IF(D406="","",VLOOKUP(B396,'参照資料'!$A$5:$E$31,5,FALSE)/100)</f>
      </c>
      <c r="K406" s="60">
        <f>IF(D406=0,0,I396*J406)</f>
        <v>0</v>
      </c>
      <c r="L406" s="61">
        <f t="shared" si="61"/>
      </c>
      <c r="M406" s="190"/>
      <c r="N406" s="193"/>
      <c r="O406" s="179"/>
      <c r="P406" s="182"/>
      <c r="Q406" s="70">
        <f>IF(D406="","",L406*P396)</f>
      </c>
      <c r="R406" s="185"/>
      <c r="S406" s="63">
        <f>IF(D406=0,0,Q406/R396)</f>
        <v>0</v>
      </c>
      <c r="T406" s="169"/>
      <c r="U406" s="166"/>
    </row>
    <row r="407" spans="1:21" ht="15" customHeight="1">
      <c r="A407" s="196"/>
      <c r="B407" s="199"/>
      <c r="C407" s="161" t="s">
        <v>178</v>
      </c>
      <c r="D407" s="55"/>
      <c r="E407" s="56">
        <f>IF(D407="","",VLOOKUP(B396,'参照資料'!$A$5:$E$31,3,FALSE))</f>
      </c>
      <c r="F407" s="57">
        <f>IF(D407="","",VLOOKUP(B396,'参照資料'!$A$5:$E$31,2,FALSE)/100)</f>
      </c>
      <c r="G407" s="57">
        <f>IF(D407="","",VLOOKUP(B396,'参照資料'!$A$5:$E$31,4,FALSE)/100)</f>
      </c>
      <c r="H407" s="58">
        <f t="shared" si="60"/>
      </c>
      <c r="I407" s="163"/>
      <c r="J407" s="59">
        <f>IF(D407="","",VLOOKUP(B396,'参照資料'!$A$5:$E$31,5,FALSE)/100)</f>
      </c>
      <c r="K407" s="60">
        <f>IF(D407=0,0,I396*J407)</f>
        <v>0</v>
      </c>
      <c r="L407" s="61">
        <f t="shared" si="61"/>
      </c>
      <c r="M407" s="191"/>
      <c r="N407" s="194"/>
      <c r="O407" s="180"/>
      <c r="P407" s="183"/>
      <c r="Q407" s="71">
        <f>IF(D407="","",L407*P396)</f>
      </c>
      <c r="R407" s="186"/>
      <c r="S407" s="72">
        <f>IF(D407=0,0,Q407/R396)</f>
        <v>0</v>
      </c>
      <c r="T407" s="169"/>
      <c r="U407" s="167"/>
    </row>
    <row r="408" spans="1:21" ht="15" customHeight="1">
      <c r="A408" s="197"/>
      <c r="B408" s="64" t="s">
        <v>48</v>
      </c>
      <c r="C408" s="175">
        <f>D408*E408/10*F408*G408</f>
        <v>0</v>
      </c>
      <c r="D408" s="176"/>
      <c r="E408" s="176"/>
      <c r="F408" s="176"/>
      <c r="G408" s="176"/>
      <c r="H408" s="176"/>
      <c r="I408" s="176"/>
      <c r="J408" s="176"/>
      <c r="K408" s="176"/>
      <c r="L408" s="176"/>
      <c r="M408" s="176"/>
      <c r="N408" s="176"/>
      <c r="O408" s="176"/>
      <c r="P408" s="176"/>
      <c r="Q408" s="176"/>
      <c r="R408" s="177"/>
      <c r="S408" s="77">
        <f>SUM(S396:S407)</f>
        <v>0</v>
      </c>
      <c r="T408" s="78"/>
      <c r="U408" s="79">
        <f>IF(B396="","",T396/S408)</f>
      </c>
    </row>
    <row r="409" spans="1:21" ht="15" customHeight="1">
      <c r="A409" s="195"/>
      <c r="B409" s="198"/>
      <c r="C409" s="161" t="s">
        <v>133</v>
      </c>
      <c r="D409" s="55"/>
      <c r="E409" s="56">
        <f>IF(D409="","",VLOOKUP(B409,'参照資料'!$A$5:$E$31,3,FALSE))</f>
      </c>
      <c r="F409" s="57">
        <f>IF(D409="","",VLOOKUP(B409,'参照資料'!$A$5:$E$31,2,FALSE)/100)</f>
      </c>
      <c r="G409" s="57">
        <f>IF(D409="","",VLOOKUP(B409,'参照資料'!$A$5:$E$31,4,FALSE)/100)</f>
      </c>
      <c r="H409" s="58">
        <f aca="true" t="shared" si="62" ref="H409:H420">IF(D409="","",D409*E409/10*F409*G409)</f>
      </c>
      <c r="I409" s="168">
        <v>8</v>
      </c>
      <c r="J409" s="59">
        <f>IF(D409="","",VLOOKUP(B409,'参照資料'!$A$5:$E$31,5,FALSE)/100)</f>
      </c>
      <c r="K409" s="60">
        <f>IF(D409=0,0,I409*J409)</f>
        <v>0</v>
      </c>
      <c r="L409" s="61">
        <f aca="true" t="shared" si="63" ref="L409:L420">IF(D409="","",H409*K409)</f>
      </c>
      <c r="M409" s="189"/>
      <c r="N409" s="192"/>
      <c r="O409" s="178">
        <f>IF(B409="","",INDEX(稼働日数,$AK$5+1,M409-1)/100)</f>
      </c>
      <c r="P409" s="181">
        <f>IF(B409="","",N409*O409)</f>
      </c>
      <c r="Q409" s="70">
        <f>IF(D409="","",L409*P409)</f>
      </c>
      <c r="R409" s="184"/>
      <c r="S409" s="63">
        <f>IF(D409=0,0,Q409/R409)</f>
        <v>0</v>
      </c>
      <c r="T409" s="164"/>
      <c r="U409" s="165"/>
    </row>
    <row r="410" spans="1:21" ht="15" customHeight="1">
      <c r="A410" s="196"/>
      <c r="B410" s="199"/>
      <c r="C410" s="161" t="s">
        <v>132</v>
      </c>
      <c r="D410" s="55"/>
      <c r="E410" s="56">
        <f>IF(D410="","",VLOOKUP(B409,'参照資料'!$A$5:$E$31,3,FALSE))</f>
      </c>
      <c r="F410" s="57">
        <f>IF(D410="","",VLOOKUP(B409,'参照資料'!$A$5:$E$31,2,FALSE)/100)</f>
      </c>
      <c r="G410" s="57">
        <f>IF(D410="","",VLOOKUP(B409,'参照資料'!$A$5:$E$31,4,FALSE)/100)</f>
      </c>
      <c r="H410" s="58">
        <f t="shared" si="62"/>
      </c>
      <c r="I410" s="163"/>
      <c r="J410" s="59">
        <f>IF(D410="","",VLOOKUP(B409,'参照資料'!$A$5:$E$31,5,FALSE)/100)</f>
      </c>
      <c r="K410" s="60">
        <f>IF(D410=0,0,I409*J410)</f>
        <v>0</v>
      </c>
      <c r="L410" s="61">
        <f t="shared" si="63"/>
      </c>
      <c r="M410" s="190"/>
      <c r="N410" s="193"/>
      <c r="O410" s="179"/>
      <c r="P410" s="182"/>
      <c r="Q410" s="70">
        <f>IF(D410="","",L410*P409)</f>
      </c>
      <c r="R410" s="185"/>
      <c r="S410" s="63">
        <f>IF(D410=0,0,Q410/R409)</f>
        <v>0</v>
      </c>
      <c r="T410" s="169"/>
      <c r="U410" s="166"/>
    </row>
    <row r="411" spans="1:21" ht="15" customHeight="1">
      <c r="A411" s="196"/>
      <c r="B411" s="199"/>
      <c r="C411" s="161" t="s">
        <v>131</v>
      </c>
      <c r="D411" s="55"/>
      <c r="E411" s="56">
        <f>IF(D411="","",VLOOKUP(B409,'参照資料'!$A$5:$E$31,3,FALSE))</f>
      </c>
      <c r="F411" s="57">
        <f>IF(D411="","",VLOOKUP(B409,'参照資料'!$A$5:$E$31,2,FALSE)/100)</f>
      </c>
      <c r="G411" s="57">
        <f>IF(D411="","",VLOOKUP(B409,'参照資料'!$A$5:$E$31,4,FALSE)/100)</f>
      </c>
      <c r="H411" s="58">
        <f t="shared" si="62"/>
      </c>
      <c r="I411" s="163"/>
      <c r="J411" s="59">
        <f>IF(D411="","",VLOOKUP(B409,'参照資料'!$A$5:$E$31,5,FALSE)/100)</f>
      </c>
      <c r="K411" s="60">
        <f>IF(D411=0,0,I409*J411)</f>
        <v>0</v>
      </c>
      <c r="L411" s="61">
        <f t="shared" si="63"/>
      </c>
      <c r="M411" s="190"/>
      <c r="N411" s="193"/>
      <c r="O411" s="179"/>
      <c r="P411" s="182"/>
      <c r="Q411" s="70">
        <f>IF(D411="","",L411*P409)</f>
      </c>
      <c r="R411" s="185"/>
      <c r="S411" s="63">
        <f>IF(D411=0,0,Q411/R409)</f>
        <v>0</v>
      </c>
      <c r="T411" s="169"/>
      <c r="U411" s="166"/>
    </row>
    <row r="412" spans="1:21" ht="15" customHeight="1">
      <c r="A412" s="196"/>
      <c r="B412" s="199"/>
      <c r="C412" s="161" t="s">
        <v>130</v>
      </c>
      <c r="D412" s="55"/>
      <c r="E412" s="56">
        <f>IF(D412="","",VLOOKUP(B409,'参照資料'!$A$5:$E$31,3,FALSE))</f>
      </c>
      <c r="F412" s="57">
        <f>IF(D412="","",VLOOKUP(B409,'参照資料'!$A$5:$E$31,2,FALSE)/100)</f>
      </c>
      <c r="G412" s="57">
        <f>IF(D412="","",VLOOKUP(B409,'参照資料'!$A$5:$E$31,4,FALSE)/100)</f>
      </c>
      <c r="H412" s="58">
        <f t="shared" si="62"/>
      </c>
      <c r="I412" s="163"/>
      <c r="J412" s="59">
        <f>IF(D412="","",VLOOKUP(B409,'参照資料'!$A$5:$E$31,5,FALSE)/100)</f>
      </c>
      <c r="K412" s="60">
        <f>IF(D412=0,0,I409*J412)</f>
        <v>0</v>
      </c>
      <c r="L412" s="61">
        <f t="shared" si="63"/>
      </c>
      <c r="M412" s="190"/>
      <c r="N412" s="193"/>
      <c r="O412" s="179"/>
      <c r="P412" s="182"/>
      <c r="Q412" s="70">
        <f>IF(D412="","",L412*P409)</f>
      </c>
      <c r="R412" s="185"/>
      <c r="S412" s="63">
        <f>IF(D412=0,0,Q412/R409)</f>
        <v>0</v>
      </c>
      <c r="T412" s="169"/>
      <c r="U412" s="166"/>
    </row>
    <row r="413" spans="1:21" ht="15" customHeight="1">
      <c r="A413" s="196"/>
      <c r="B413" s="199"/>
      <c r="C413" s="161" t="s">
        <v>128</v>
      </c>
      <c r="D413" s="55"/>
      <c r="E413" s="56">
        <f>IF(D413="","",VLOOKUP(B409,'参照資料'!$A$5:$E$31,3,FALSE))</f>
      </c>
      <c r="F413" s="57">
        <f>IF(D413="","",VLOOKUP(B409,'参照資料'!$A$5:$E$31,2,FALSE)/100)</f>
      </c>
      <c r="G413" s="57">
        <f>IF(D413="","",VLOOKUP(B409,'参照資料'!$A$5:$E$31,4,FALSE)/100)</f>
      </c>
      <c r="H413" s="58">
        <f t="shared" si="62"/>
      </c>
      <c r="I413" s="163"/>
      <c r="J413" s="59">
        <f>IF(D413="","",VLOOKUP(B409,'参照資料'!$A$5:$E$31,5,FALSE)/100)</f>
      </c>
      <c r="K413" s="60">
        <f>IF(D413=0,0,I409*J413)</f>
        <v>0</v>
      </c>
      <c r="L413" s="61">
        <f t="shared" si="63"/>
      </c>
      <c r="M413" s="190"/>
      <c r="N413" s="193"/>
      <c r="O413" s="179"/>
      <c r="P413" s="182"/>
      <c r="Q413" s="70">
        <f>IF(D413="","",L413*P409)</f>
      </c>
      <c r="R413" s="185"/>
      <c r="S413" s="63">
        <f>IF(D413=0,0,Q413/R409)</f>
        <v>0</v>
      </c>
      <c r="T413" s="169"/>
      <c r="U413" s="166"/>
    </row>
    <row r="414" spans="1:21" ht="15" customHeight="1">
      <c r="A414" s="196"/>
      <c r="B414" s="199"/>
      <c r="C414" s="161" t="s">
        <v>129</v>
      </c>
      <c r="D414" s="55"/>
      <c r="E414" s="56">
        <f>IF(D414="","",VLOOKUP(B409,'参照資料'!$A$5:$E$31,3,FALSE))</f>
      </c>
      <c r="F414" s="57">
        <f>IF(D414="","",VLOOKUP(B409,'参照資料'!$A$5:$E$31,2,FALSE)/100)</f>
      </c>
      <c r="G414" s="57">
        <f>IF(D414="","",VLOOKUP(B409,'参照資料'!$A$5:$E$31,4,FALSE)/100)</f>
      </c>
      <c r="H414" s="58">
        <f t="shared" si="62"/>
      </c>
      <c r="I414" s="163"/>
      <c r="J414" s="59">
        <f>IF(D414="","",VLOOKUP(B409,'参照資料'!$A$5:$E$31,5,FALSE)/100)</f>
      </c>
      <c r="K414" s="60">
        <f>IF(D414=0,0,I409*J414)</f>
        <v>0</v>
      </c>
      <c r="L414" s="61">
        <f t="shared" si="63"/>
      </c>
      <c r="M414" s="190"/>
      <c r="N414" s="193"/>
      <c r="O414" s="179"/>
      <c r="P414" s="182"/>
      <c r="Q414" s="70">
        <f>IF(D414="","",L414*P409)</f>
      </c>
      <c r="R414" s="185"/>
      <c r="S414" s="63">
        <f>IF(D414=0,0,Q414/R409)</f>
        <v>0</v>
      </c>
      <c r="T414" s="169"/>
      <c r="U414" s="166"/>
    </row>
    <row r="415" spans="1:21" ht="15" customHeight="1">
      <c r="A415" s="196"/>
      <c r="B415" s="199"/>
      <c r="C415" s="162" t="s">
        <v>52</v>
      </c>
      <c r="D415" s="93"/>
      <c r="E415" s="94">
        <f>IF(D415="","",VLOOKUP(B409,'参照資料'!$A$5:$E$31,3,FALSE))</f>
      </c>
      <c r="F415" s="95">
        <f>IF(D415="","",VLOOKUP(B409,'参照資料'!$A$5:$E$31,2,FALSE)/100)</f>
      </c>
      <c r="G415" s="95">
        <f>IF(D415="","",VLOOKUP(B409,'参照資料'!$A$5:$E$31,4,FALSE)/100)</f>
      </c>
      <c r="H415" s="96">
        <f t="shared" si="62"/>
      </c>
      <c r="I415" s="163"/>
      <c r="J415" s="98">
        <f>IF(D415="","",VLOOKUP(B409,'参照資料'!$A$5:$E$31,5,FALSE)/100)</f>
      </c>
      <c r="K415" s="99">
        <f>IF(D415=0,0,I409*J415)</f>
        <v>0</v>
      </c>
      <c r="L415" s="100">
        <f t="shared" si="63"/>
      </c>
      <c r="M415" s="190"/>
      <c r="N415" s="193"/>
      <c r="O415" s="179"/>
      <c r="P415" s="182"/>
      <c r="Q415" s="101">
        <f>IF(D415="","",L415*P409)</f>
      </c>
      <c r="R415" s="185"/>
      <c r="S415" s="102">
        <f>IF(D415=0,0,Q415/R409)</f>
        <v>0</v>
      </c>
      <c r="T415" s="169"/>
      <c r="U415" s="166"/>
    </row>
    <row r="416" spans="1:21" ht="15" customHeight="1">
      <c r="A416" s="196"/>
      <c r="B416" s="199"/>
      <c r="C416" s="161" t="s">
        <v>33</v>
      </c>
      <c r="D416" s="55"/>
      <c r="E416" s="56">
        <f>IF(D416="","",VLOOKUP(B409,'参照資料'!$A$5:$E$31,3,FALSE))</f>
      </c>
      <c r="F416" s="57">
        <f>IF(D416="","",VLOOKUP(B409,'参照資料'!$A$5:$E$31,2,FALSE)/100)</f>
      </c>
      <c r="G416" s="57">
        <f>IF(D416="","",VLOOKUP(B409,'参照資料'!$A$5:$E$31,4,FALSE)/100)</f>
      </c>
      <c r="H416" s="97">
        <f t="shared" si="62"/>
      </c>
      <c r="I416" s="163"/>
      <c r="J416" s="59">
        <f>IF(D416="","",VLOOKUP(B409,'参照資料'!$A$5:$E$31,5,FALSE)/100)</f>
      </c>
      <c r="K416" s="60">
        <f>IF(D416=0,0,I409*J416)</f>
        <v>0</v>
      </c>
      <c r="L416" s="61">
        <f t="shared" si="63"/>
      </c>
      <c r="M416" s="190"/>
      <c r="N416" s="193"/>
      <c r="O416" s="179"/>
      <c r="P416" s="182"/>
      <c r="Q416" s="70">
        <f>IF(D416="","",L416*P409)</f>
      </c>
      <c r="R416" s="185"/>
      <c r="S416" s="63">
        <f>IF(D416=0,0,Q416/R409)</f>
        <v>0</v>
      </c>
      <c r="T416" s="169"/>
      <c r="U416" s="166"/>
    </row>
    <row r="417" spans="1:21" ht="15" customHeight="1">
      <c r="A417" s="196"/>
      <c r="B417" s="199"/>
      <c r="C417" s="161" t="s">
        <v>34</v>
      </c>
      <c r="D417" s="55"/>
      <c r="E417" s="56">
        <f>IF(D417="","",VLOOKUP(B409,'参照資料'!$A$5:$E$31,3,FALSE))</f>
      </c>
      <c r="F417" s="57">
        <f>IF(D417="","",VLOOKUP(B409,'参照資料'!$A$5:$E$31,2,FALSE)/100)</f>
      </c>
      <c r="G417" s="57">
        <f>IF(D417="","",VLOOKUP(B409,'参照資料'!$A$5:$E$31,4,FALSE)/100)</f>
      </c>
      <c r="H417" s="97">
        <f t="shared" si="62"/>
      </c>
      <c r="I417" s="163"/>
      <c r="J417" s="59">
        <f>IF(D417="","",VLOOKUP(B409,'参照資料'!$A$5:$E$31,5,FALSE)/100)</f>
      </c>
      <c r="K417" s="60">
        <f>IF(D417=0,0,I409*J417)</f>
        <v>0</v>
      </c>
      <c r="L417" s="61">
        <f t="shared" si="63"/>
      </c>
      <c r="M417" s="190"/>
      <c r="N417" s="193"/>
      <c r="O417" s="179"/>
      <c r="P417" s="182"/>
      <c r="Q417" s="70">
        <f>IF(D417="","",L417*P409)</f>
      </c>
      <c r="R417" s="185"/>
      <c r="S417" s="63">
        <f>IF(D417=0,0,Q417/R409)</f>
        <v>0</v>
      </c>
      <c r="T417" s="169"/>
      <c r="U417" s="166"/>
    </row>
    <row r="418" spans="1:21" ht="15" customHeight="1">
      <c r="A418" s="196"/>
      <c r="B418" s="199"/>
      <c r="C418" s="161" t="s">
        <v>176</v>
      </c>
      <c r="D418" s="55"/>
      <c r="E418" s="56">
        <f>IF(D418="","",VLOOKUP(B409,'参照資料'!$A$5:$E$31,3,FALSE))</f>
      </c>
      <c r="F418" s="57">
        <f>IF(D418="","",VLOOKUP(B409,'参照資料'!$A$5:$E$31,2,FALSE)/100)</f>
      </c>
      <c r="G418" s="57">
        <f>IF(D418="","",VLOOKUP(B409,'参照資料'!$A$5:$E$31,4,FALSE)/100)</f>
      </c>
      <c r="H418" s="58">
        <f t="shared" si="62"/>
      </c>
      <c r="I418" s="163"/>
      <c r="J418" s="59">
        <f>IF(D418="","",VLOOKUP(B409,'参照資料'!$A$5:$E$31,5,FALSE)/100)</f>
      </c>
      <c r="K418" s="60">
        <f>IF(D418=0,0,I409*J418)</f>
        <v>0</v>
      </c>
      <c r="L418" s="61">
        <f t="shared" si="63"/>
      </c>
      <c r="M418" s="190"/>
      <c r="N418" s="193"/>
      <c r="O418" s="179"/>
      <c r="P418" s="182"/>
      <c r="Q418" s="70">
        <f>IF(D418="","",L418*P409)</f>
      </c>
      <c r="R418" s="185"/>
      <c r="S418" s="63">
        <f>IF(D418=0,0,Q418/R409)</f>
        <v>0</v>
      </c>
      <c r="T418" s="169"/>
      <c r="U418" s="166"/>
    </row>
    <row r="419" spans="1:21" ht="15" customHeight="1">
      <c r="A419" s="196"/>
      <c r="B419" s="199"/>
      <c r="C419" s="161" t="s">
        <v>177</v>
      </c>
      <c r="D419" s="55"/>
      <c r="E419" s="56">
        <f>IF(D419="","",VLOOKUP(B409,'参照資料'!$A$5:$E$31,3,FALSE))</f>
      </c>
      <c r="F419" s="57">
        <f>IF(D419="","",VLOOKUP(B409,'参照資料'!$A$5:$E$31,2,FALSE)/100)</f>
      </c>
      <c r="G419" s="57">
        <f>IF(D419="","",VLOOKUP(B409,'参照資料'!$A$5:$E$31,4,FALSE)/100)</f>
      </c>
      <c r="H419" s="58">
        <f t="shared" si="62"/>
      </c>
      <c r="I419" s="163"/>
      <c r="J419" s="59">
        <f>IF(D419="","",VLOOKUP(B409,'参照資料'!$A$5:$E$31,5,FALSE)/100)</f>
      </c>
      <c r="K419" s="60">
        <f>IF(D419=0,0,I409*J419)</f>
        <v>0</v>
      </c>
      <c r="L419" s="61">
        <f t="shared" si="63"/>
      </c>
      <c r="M419" s="190"/>
      <c r="N419" s="193"/>
      <c r="O419" s="179"/>
      <c r="P419" s="182"/>
      <c r="Q419" s="70">
        <f>IF(D419="","",L419*P409)</f>
      </c>
      <c r="R419" s="185"/>
      <c r="S419" s="63">
        <f>IF(D419=0,0,Q419/R409)</f>
        <v>0</v>
      </c>
      <c r="T419" s="169"/>
      <c r="U419" s="166"/>
    </row>
    <row r="420" spans="1:21" ht="15" customHeight="1">
      <c r="A420" s="196"/>
      <c r="B420" s="199"/>
      <c r="C420" s="161" t="s">
        <v>178</v>
      </c>
      <c r="D420" s="55"/>
      <c r="E420" s="56">
        <f>IF(D420="","",VLOOKUP(B409,'参照資料'!$A$5:$E$31,3,FALSE))</f>
      </c>
      <c r="F420" s="57">
        <f>IF(D420="","",VLOOKUP(B409,'参照資料'!$A$5:$E$31,2,FALSE)/100)</f>
      </c>
      <c r="G420" s="57">
        <f>IF(D420="","",VLOOKUP(B409,'参照資料'!$A$5:$E$31,4,FALSE)/100)</f>
      </c>
      <c r="H420" s="58">
        <f t="shared" si="62"/>
      </c>
      <c r="I420" s="163"/>
      <c r="J420" s="59">
        <f>IF(D420="","",VLOOKUP(B409,'参照資料'!$A$5:$E$31,5,FALSE)/100)</f>
      </c>
      <c r="K420" s="60">
        <f>IF(D420=0,0,I409*J420)</f>
        <v>0</v>
      </c>
      <c r="L420" s="61">
        <f t="shared" si="63"/>
      </c>
      <c r="M420" s="191"/>
      <c r="N420" s="194"/>
      <c r="O420" s="180"/>
      <c r="P420" s="183"/>
      <c r="Q420" s="71">
        <f>IF(D420="","",L420*P409)</f>
      </c>
      <c r="R420" s="186"/>
      <c r="S420" s="72">
        <f>IF(D420=0,0,Q420/R409)</f>
        <v>0</v>
      </c>
      <c r="T420" s="169"/>
      <c r="U420" s="167"/>
    </row>
    <row r="421" spans="1:21" ht="15" customHeight="1">
      <c r="A421" s="197"/>
      <c r="B421" s="64" t="s">
        <v>48</v>
      </c>
      <c r="C421" s="175">
        <f>D421*E421/10*F421*G421</f>
        <v>0</v>
      </c>
      <c r="D421" s="176"/>
      <c r="E421" s="176"/>
      <c r="F421" s="176"/>
      <c r="G421" s="176"/>
      <c r="H421" s="176"/>
      <c r="I421" s="176"/>
      <c r="J421" s="176"/>
      <c r="K421" s="176"/>
      <c r="L421" s="176"/>
      <c r="M421" s="176"/>
      <c r="N421" s="176"/>
      <c r="O421" s="176"/>
      <c r="P421" s="176"/>
      <c r="Q421" s="176"/>
      <c r="R421" s="177"/>
      <c r="S421" s="77">
        <f>SUM(S409:S420)</f>
        <v>0</v>
      </c>
      <c r="T421" s="78"/>
      <c r="U421" s="79">
        <f>IF(B409="","",T409/S421)</f>
      </c>
    </row>
    <row r="422" spans="1:21" ht="15" customHeight="1">
      <c r="A422" s="195"/>
      <c r="B422" s="198"/>
      <c r="C422" s="161" t="s">
        <v>133</v>
      </c>
      <c r="D422" s="55"/>
      <c r="E422" s="56">
        <f>IF(D422="","",VLOOKUP(B422,'参照資料'!$A$5:$E$31,3,FALSE))</f>
      </c>
      <c r="F422" s="57">
        <f>IF(D422="","",VLOOKUP(B422,'参照資料'!$A$5:$E$31,2,FALSE)/100)</f>
      </c>
      <c r="G422" s="57">
        <f>IF(D422="","",VLOOKUP(B422,'参照資料'!$A$5:$E$31,4,FALSE)/100)</f>
      </c>
      <c r="H422" s="58">
        <f aca="true" t="shared" si="64" ref="H422:H433">IF(D422="","",D422*E422/10*F422*G422)</f>
      </c>
      <c r="I422" s="168">
        <v>8</v>
      </c>
      <c r="J422" s="59">
        <f>IF(D422="","",VLOOKUP(B422,'参照資料'!$A$5:$E$31,5,FALSE)/100)</f>
      </c>
      <c r="K422" s="60">
        <f>IF(D422=0,0,I422*J422)</f>
        <v>0</v>
      </c>
      <c r="L422" s="61">
        <f aca="true" t="shared" si="65" ref="L422:L433">IF(D422="","",H422*K422)</f>
      </c>
      <c r="M422" s="189"/>
      <c r="N422" s="192"/>
      <c r="O422" s="178">
        <f>IF(B422="","",INDEX(稼働日数,$AK$5+1,M422-1)/100)</f>
      </c>
      <c r="P422" s="181">
        <f>IF(B422="","",N422*O422)</f>
      </c>
      <c r="Q422" s="70">
        <f>IF(D422="","",L422*P422)</f>
      </c>
      <c r="R422" s="184"/>
      <c r="S422" s="63">
        <f>IF(D422=0,0,Q422/R422)</f>
        <v>0</v>
      </c>
      <c r="T422" s="164"/>
      <c r="U422" s="165"/>
    </row>
    <row r="423" spans="1:21" ht="15" customHeight="1">
      <c r="A423" s="196"/>
      <c r="B423" s="199"/>
      <c r="C423" s="161" t="s">
        <v>132</v>
      </c>
      <c r="D423" s="55"/>
      <c r="E423" s="56">
        <f>IF(D423="","",VLOOKUP(B422,'参照資料'!$A$5:$E$31,3,FALSE))</f>
      </c>
      <c r="F423" s="57">
        <f>IF(D423="","",VLOOKUP(B422,'参照資料'!$A$5:$E$31,2,FALSE)/100)</f>
      </c>
      <c r="G423" s="57">
        <f>IF(D423="","",VLOOKUP(B422,'参照資料'!$A$5:$E$31,4,FALSE)/100)</f>
      </c>
      <c r="H423" s="58">
        <f t="shared" si="64"/>
      </c>
      <c r="I423" s="163"/>
      <c r="J423" s="59">
        <f>IF(D423="","",VLOOKUP(B422,'参照資料'!$A$5:$E$31,5,FALSE)/100)</f>
      </c>
      <c r="K423" s="60">
        <f>IF(D423=0,0,I422*J423)</f>
        <v>0</v>
      </c>
      <c r="L423" s="61">
        <f t="shared" si="65"/>
      </c>
      <c r="M423" s="190"/>
      <c r="N423" s="193"/>
      <c r="O423" s="179"/>
      <c r="P423" s="182"/>
      <c r="Q423" s="70">
        <f>IF(D423="","",L423*P422)</f>
      </c>
      <c r="R423" s="185"/>
      <c r="S423" s="63">
        <f>IF(D423=0,0,Q423/R422)</f>
        <v>0</v>
      </c>
      <c r="T423" s="169"/>
      <c r="U423" s="166"/>
    </row>
    <row r="424" spans="1:21" ht="15" customHeight="1">
      <c r="A424" s="196"/>
      <c r="B424" s="199"/>
      <c r="C424" s="161" t="s">
        <v>131</v>
      </c>
      <c r="D424" s="55"/>
      <c r="E424" s="56">
        <f>IF(D424="","",VLOOKUP(B422,'参照資料'!$A$5:$E$31,3,FALSE))</f>
      </c>
      <c r="F424" s="57">
        <f>IF(D424="","",VLOOKUP(B422,'参照資料'!$A$5:$E$31,2,FALSE)/100)</f>
      </c>
      <c r="G424" s="57">
        <f>IF(D424="","",VLOOKUP(B422,'参照資料'!$A$5:$E$31,4,FALSE)/100)</f>
      </c>
      <c r="H424" s="58">
        <f t="shared" si="64"/>
      </c>
      <c r="I424" s="163"/>
      <c r="J424" s="59">
        <f>IF(D424="","",VLOOKUP(B422,'参照資料'!$A$5:$E$31,5,FALSE)/100)</f>
      </c>
      <c r="K424" s="60">
        <f>IF(D424=0,0,I422*J424)</f>
        <v>0</v>
      </c>
      <c r="L424" s="61">
        <f t="shared" si="65"/>
      </c>
      <c r="M424" s="190"/>
      <c r="N424" s="193"/>
      <c r="O424" s="179"/>
      <c r="P424" s="182"/>
      <c r="Q424" s="70">
        <f>IF(D424="","",L424*P422)</f>
      </c>
      <c r="R424" s="185"/>
      <c r="S424" s="63">
        <f>IF(D424=0,0,Q424/R422)</f>
        <v>0</v>
      </c>
      <c r="T424" s="169"/>
      <c r="U424" s="166"/>
    </row>
    <row r="425" spans="1:21" ht="15" customHeight="1">
      <c r="A425" s="196"/>
      <c r="B425" s="199"/>
      <c r="C425" s="161" t="s">
        <v>130</v>
      </c>
      <c r="D425" s="55"/>
      <c r="E425" s="56">
        <f>IF(D425="","",VLOOKUP(B422,'参照資料'!$A$5:$E$31,3,FALSE))</f>
      </c>
      <c r="F425" s="57">
        <f>IF(D425="","",VLOOKUP(B422,'参照資料'!$A$5:$E$31,2,FALSE)/100)</f>
      </c>
      <c r="G425" s="57">
        <f>IF(D425="","",VLOOKUP(B422,'参照資料'!$A$5:$E$31,4,FALSE)/100)</f>
      </c>
      <c r="H425" s="58">
        <f t="shared" si="64"/>
      </c>
      <c r="I425" s="163"/>
      <c r="J425" s="59">
        <f>IF(D425="","",VLOOKUP(B422,'参照資料'!$A$5:$E$31,5,FALSE)/100)</f>
      </c>
      <c r="K425" s="60">
        <f>IF(D425=0,0,I422*J425)</f>
        <v>0</v>
      </c>
      <c r="L425" s="61">
        <f t="shared" si="65"/>
      </c>
      <c r="M425" s="190"/>
      <c r="N425" s="193"/>
      <c r="O425" s="179"/>
      <c r="P425" s="182"/>
      <c r="Q425" s="70">
        <f>IF(D425="","",L425*P422)</f>
      </c>
      <c r="R425" s="185"/>
      <c r="S425" s="63">
        <f>IF(D425=0,0,Q425/R422)</f>
        <v>0</v>
      </c>
      <c r="T425" s="169"/>
      <c r="U425" s="166"/>
    </row>
    <row r="426" spans="1:21" ht="15" customHeight="1">
      <c r="A426" s="196"/>
      <c r="B426" s="199"/>
      <c r="C426" s="161" t="s">
        <v>128</v>
      </c>
      <c r="D426" s="55"/>
      <c r="E426" s="56">
        <f>IF(D426="","",VLOOKUP(B422,'参照資料'!$A$5:$E$31,3,FALSE))</f>
      </c>
      <c r="F426" s="57">
        <f>IF(D426="","",VLOOKUP(B422,'参照資料'!$A$5:$E$31,2,FALSE)/100)</f>
      </c>
      <c r="G426" s="57">
        <f>IF(D426="","",VLOOKUP(B422,'参照資料'!$A$5:$E$31,4,FALSE)/100)</f>
      </c>
      <c r="H426" s="58">
        <f t="shared" si="64"/>
      </c>
      <c r="I426" s="163"/>
      <c r="J426" s="59">
        <f>IF(D426="","",VLOOKUP(B422,'参照資料'!$A$5:$E$31,5,FALSE)/100)</f>
      </c>
      <c r="K426" s="60">
        <f>IF(D426=0,0,I422*J426)</f>
        <v>0</v>
      </c>
      <c r="L426" s="61">
        <f t="shared" si="65"/>
      </c>
      <c r="M426" s="190"/>
      <c r="N426" s="193"/>
      <c r="O426" s="179"/>
      <c r="P426" s="182"/>
      <c r="Q426" s="70">
        <f>IF(D426="","",L426*P422)</f>
      </c>
      <c r="R426" s="185"/>
      <c r="S426" s="63">
        <f>IF(D426=0,0,Q426/R422)</f>
        <v>0</v>
      </c>
      <c r="T426" s="169"/>
      <c r="U426" s="166"/>
    </row>
    <row r="427" spans="1:21" ht="15" customHeight="1">
      <c r="A427" s="196"/>
      <c r="B427" s="199"/>
      <c r="C427" s="161" t="s">
        <v>129</v>
      </c>
      <c r="D427" s="55"/>
      <c r="E427" s="56">
        <f>IF(D427="","",VLOOKUP(B422,'参照資料'!$A$5:$E$31,3,FALSE))</f>
      </c>
      <c r="F427" s="57">
        <f>IF(D427="","",VLOOKUP(B422,'参照資料'!$A$5:$E$31,2,FALSE)/100)</f>
      </c>
      <c r="G427" s="57">
        <f>IF(D427="","",VLOOKUP(B422,'参照資料'!$A$5:$E$31,4,FALSE)/100)</f>
      </c>
      <c r="H427" s="58">
        <f t="shared" si="64"/>
      </c>
      <c r="I427" s="163"/>
      <c r="J427" s="59">
        <f>IF(D427="","",VLOOKUP(B422,'参照資料'!$A$5:$E$31,5,FALSE)/100)</f>
      </c>
      <c r="K427" s="60">
        <f>IF(D427=0,0,I422*J427)</f>
        <v>0</v>
      </c>
      <c r="L427" s="61">
        <f t="shared" si="65"/>
      </c>
      <c r="M427" s="190"/>
      <c r="N427" s="193"/>
      <c r="O427" s="179"/>
      <c r="P427" s="182"/>
      <c r="Q427" s="70">
        <f>IF(D427="","",L427*P422)</f>
      </c>
      <c r="R427" s="185"/>
      <c r="S427" s="63">
        <f>IF(D427=0,0,Q427/R422)</f>
        <v>0</v>
      </c>
      <c r="T427" s="169"/>
      <c r="U427" s="166"/>
    </row>
    <row r="428" spans="1:21" ht="15" customHeight="1">
      <c r="A428" s="196"/>
      <c r="B428" s="199"/>
      <c r="C428" s="162" t="s">
        <v>52</v>
      </c>
      <c r="D428" s="93"/>
      <c r="E428" s="94">
        <f>IF(D428="","",VLOOKUP(B422,'参照資料'!$A$5:$E$31,3,FALSE))</f>
      </c>
      <c r="F428" s="95">
        <f>IF(D428="","",VLOOKUP(B422,'参照資料'!$A$5:$E$31,2,FALSE)/100)</f>
      </c>
      <c r="G428" s="95">
        <f>IF(D428="","",VLOOKUP(B422,'参照資料'!$A$5:$E$31,4,FALSE)/100)</f>
      </c>
      <c r="H428" s="96">
        <f t="shared" si="64"/>
      </c>
      <c r="I428" s="163"/>
      <c r="J428" s="98">
        <f>IF(D428="","",VLOOKUP(B422,'参照資料'!$A$5:$E$31,5,FALSE)/100)</f>
      </c>
      <c r="K428" s="99">
        <f>IF(D428=0,0,I422*J428)</f>
        <v>0</v>
      </c>
      <c r="L428" s="100">
        <f t="shared" si="65"/>
      </c>
      <c r="M428" s="190"/>
      <c r="N428" s="193"/>
      <c r="O428" s="179"/>
      <c r="P428" s="182"/>
      <c r="Q428" s="101">
        <f>IF(D428="","",L428*P422)</f>
      </c>
      <c r="R428" s="185"/>
      <c r="S428" s="102">
        <f>IF(D428=0,0,Q428/R422)</f>
        <v>0</v>
      </c>
      <c r="T428" s="169"/>
      <c r="U428" s="166"/>
    </row>
    <row r="429" spans="1:21" ht="15" customHeight="1">
      <c r="A429" s="196"/>
      <c r="B429" s="199"/>
      <c r="C429" s="161" t="s">
        <v>33</v>
      </c>
      <c r="D429" s="55"/>
      <c r="E429" s="56">
        <f>IF(D429="","",VLOOKUP(B422,'参照資料'!$A$5:$E$31,3,FALSE))</f>
      </c>
      <c r="F429" s="57">
        <f>IF(D429="","",VLOOKUP(B422,'参照資料'!$A$5:$E$31,2,FALSE)/100)</f>
      </c>
      <c r="G429" s="57">
        <f>IF(D429="","",VLOOKUP(B422,'参照資料'!$A$5:$E$31,4,FALSE)/100)</f>
      </c>
      <c r="H429" s="97">
        <f t="shared" si="64"/>
      </c>
      <c r="I429" s="163"/>
      <c r="J429" s="59">
        <f>IF(D429="","",VLOOKUP(B422,'参照資料'!$A$5:$E$31,5,FALSE)/100)</f>
      </c>
      <c r="K429" s="60">
        <f>IF(D429=0,0,I422*J429)</f>
        <v>0</v>
      </c>
      <c r="L429" s="61">
        <f t="shared" si="65"/>
      </c>
      <c r="M429" s="190"/>
      <c r="N429" s="193"/>
      <c r="O429" s="179"/>
      <c r="P429" s="182"/>
      <c r="Q429" s="70">
        <f>IF(D429="","",L429*P422)</f>
      </c>
      <c r="R429" s="185"/>
      <c r="S429" s="63">
        <f>IF(D429=0,0,Q429/R422)</f>
        <v>0</v>
      </c>
      <c r="T429" s="169"/>
      <c r="U429" s="166"/>
    </row>
    <row r="430" spans="1:21" ht="15" customHeight="1">
      <c r="A430" s="196"/>
      <c r="B430" s="199"/>
      <c r="C430" s="161" t="s">
        <v>34</v>
      </c>
      <c r="D430" s="55"/>
      <c r="E430" s="56">
        <f>IF(D430="","",VLOOKUP(B422,'参照資料'!$A$5:$E$31,3,FALSE))</f>
      </c>
      <c r="F430" s="57">
        <f>IF(D430="","",VLOOKUP(B422,'参照資料'!$A$5:$E$31,2,FALSE)/100)</f>
      </c>
      <c r="G430" s="57">
        <f>IF(D430="","",VLOOKUP(B422,'参照資料'!$A$5:$E$31,4,FALSE)/100)</f>
      </c>
      <c r="H430" s="97">
        <f t="shared" si="64"/>
      </c>
      <c r="I430" s="163"/>
      <c r="J430" s="59">
        <f>IF(D430="","",VLOOKUP(B422,'参照資料'!$A$5:$E$31,5,FALSE)/100)</f>
      </c>
      <c r="K430" s="60">
        <f>IF(D430=0,0,I422*J430)</f>
        <v>0</v>
      </c>
      <c r="L430" s="61">
        <f t="shared" si="65"/>
      </c>
      <c r="M430" s="190"/>
      <c r="N430" s="193"/>
      <c r="O430" s="179"/>
      <c r="P430" s="182"/>
      <c r="Q430" s="70">
        <f>IF(D430="","",L430*P422)</f>
      </c>
      <c r="R430" s="185"/>
      <c r="S430" s="63">
        <f>IF(D430=0,0,Q430/R422)</f>
        <v>0</v>
      </c>
      <c r="T430" s="169"/>
      <c r="U430" s="166"/>
    </row>
    <row r="431" spans="1:21" ht="15" customHeight="1">
      <c r="A431" s="196"/>
      <c r="B431" s="199"/>
      <c r="C431" s="161" t="s">
        <v>176</v>
      </c>
      <c r="D431" s="55"/>
      <c r="E431" s="56">
        <f>IF(D431="","",VLOOKUP(B422,'参照資料'!$A$5:$E$31,3,FALSE))</f>
      </c>
      <c r="F431" s="57">
        <f>IF(D431="","",VLOOKUP(B422,'参照資料'!$A$5:$E$31,2,FALSE)/100)</f>
      </c>
      <c r="G431" s="57">
        <f>IF(D431="","",VLOOKUP(B422,'参照資料'!$A$5:$E$31,4,FALSE)/100)</f>
      </c>
      <c r="H431" s="58">
        <f t="shared" si="64"/>
      </c>
      <c r="I431" s="163"/>
      <c r="J431" s="59">
        <f>IF(D431="","",VLOOKUP(B422,'参照資料'!$A$5:$E$31,5,FALSE)/100)</f>
      </c>
      <c r="K431" s="60">
        <f>IF(D431=0,0,I422*J431)</f>
        <v>0</v>
      </c>
      <c r="L431" s="61">
        <f t="shared" si="65"/>
      </c>
      <c r="M431" s="190"/>
      <c r="N431" s="193"/>
      <c r="O431" s="179"/>
      <c r="P431" s="182"/>
      <c r="Q431" s="70">
        <f>IF(D431="","",L431*P422)</f>
      </c>
      <c r="R431" s="185"/>
      <c r="S431" s="63">
        <f>IF(D431=0,0,Q431/R422)</f>
        <v>0</v>
      </c>
      <c r="T431" s="169"/>
      <c r="U431" s="166"/>
    </row>
    <row r="432" spans="1:21" ht="15" customHeight="1">
      <c r="A432" s="196"/>
      <c r="B432" s="199"/>
      <c r="C432" s="161" t="s">
        <v>177</v>
      </c>
      <c r="D432" s="55"/>
      <c r="E432" s="56">
        <f>IF(D432="","",VLOOKUP(B422,'参照資料'!$A$5:$E$31,3,FALSE))</f>
      </c>
      <c r="F432" s="57">
        <f>IF(D432="","",VLOOKUP(B422,'参照資料'!$A$5:$E$31,2,FALSE)/100)</f>
      </c>
      <c r="G432" s="57">
        <f>IF(D432="","",VLOOKUP(B422,'参照資料'!$A$5:$E$31,4,FALSE)/100)</f>
      </c>
      <c r="H432" s="58">
        <f t="shared" si="64"/>
      </c>
      <c r="I432" s="163"/>
      <c r="J432" s="59">
        <f>IF(D432="","",VLOOKUP(B422,'参照資料'!$A$5:$E$31,5,FALSE)/100)</f>
      </c>
      <c r="K432" s="60">
        <f>IF(D432=0,0,I422*J432)</f>
        <v>0</v>
      </c>
      <c r="L432" s="61">
        <f t="shared" si="65"/>
      </c>
      <c r="M432" s="190"/>
      <c r="N432" s="193"/>
      <c r="O432" s="179"/>
      <c r="P432" s="182"/>
      <c r="Q432" s="70">
        <f>IF(D432="","",L432*P422)</f>
      </c>
      <c r="R432" s="185"/>
      <c r="S432" s="63">
        <f>IF(D432=0,0,Q432/R422)</f>
        <v>0</v>
      </c>
      <c r="T432" s="169"/>
      <c r="U432" s="166"/>
    </row>
    <row r="433" spans="1:21" ht="15" customHeight="1">
      <c r="A433" s="196"/>
      <c r="B433" s="199"/>
      <c r="C433" s="161" t="s">
        <v>178</v>
      </c>
      <c r="D433" s="55"/>
      <c r="E433" s="56">
        <f>IF(D433="","",VLOOKUP(B422,'参照資料'!$A$5:$E$31,3,FALSE))</f>
      </c>
      <c r="F433" s="57">
        <f>IF(D433="","",VLOOKUP(B422,'参照資料'!$A$5:$E$31,2,FALSE)/100)</f>
      </c>
      <c r="G433" s="57">
        <f>IF(D433="","",VLOOKUP(B422,'参照資料'!$A$5:$E$31,4,FALSE)/100)</f>
      </c>
      <c r="H433" s="58">
        <f t="shared" si="64"/>
      </c>
      <c r="I433" s="163"/>
      <c r="J433" s="59">
        <f>IF(D433="","",VLOOKUP(B422,'参照資料'!$A$5:$E$31,5,FALSE)/100)</f>
      </c>
      <c r="K433" s="60">
        <f>IF(D433=0,0,I422*J433)</f>
        <v>0</v>
      </c>
      <c r="L433" s="61">
        <f t="shared" si="65"/>
      </c>
      <c r="M433" s="191"/>
      <c r="N433" s="194"/>
      <c r="O433" s="180"/>
      <c r="P433" s="183"/>
      <c r="Q433" s="71">
        <f>IF(D433="","",L433*P422)</f>
      </c>
      <c r="R433" s="186"/>
      <c r="S433" s="72">
        <f>IF(D433=0,0,Q433/R422)</f>
        <v>0</v>
      </c>
      <c r="T433" s="169"/>
      <c r="U433" s="167"/>
    </row>
    <row r="434" spans="1:21" ht="15" customHeight="1">
      <c r="A434" s="197"/>
      <c r="B434" s="64" t="s">
        <v>48</v>
      </c>
      <c r="C434" s="175">
        <f>D434*E434/10*F434*G434</f>
        <v>0</v>
      </c>
      <c r="D434" s="176"/>
      <c r="E434" s="176"/>
      <c r="F434" s="176"/>
      <c r="G434" s="176"/>
      <c r="H434" s="176"/>
      <c r="I434" s="176"/>
      <c r="J434" s="176"/>
      <c r="K434" s="176"/>
      <c r="L434" s="176"/>
      <c r="M434" s="176"/>
      <c r="N434" s="176"/>
      <c r="O434" s="176"/>
      <c r="P434" s="176"/>
      <c r="Q434" s="176"/>
      <c r="R434" s="177"/>
      <c r="S434" s="77">
        <f>SUM(S422:S433)</f>
        <v>0</v>
      </c>
      <c r="T434" s="78"/>
      <c r="U434" s="79">
        <f>IF(B422="","",T422/S434)</f>
      </c>
    </row>
    <row r="435" spans="1:21" ht="15" customHeight="1">
      <c r="A435" s="195"/>
      <c r="B435" s="198"/>
      <c r="C435" s="161" t="s">
        <v>133</v>
      </c>
      <c r="D435" s="55"/>
      <c r="E435" s="56">
        <f>IF(D435="","",VLOOKUP(B435,'参照資料'!$A$5:$E$31,3,FALSE))</f>
      </c>
      <c r="F435" s="57">
        <f>IF(D435="","",VLOOKUP(B435,'参照資料'!$A$5:$E$31,2,FALSE)/100)</f>
      </c>
      <c r="G435" s="57">
        <f>IF(D435="","",VLOOKUP(B435,'参照資料'!$A$5:$E$31,4,FALSE)/100)</f>
      </c>
      <c r="H435" s="58">
        <f aca="true" t="shared" si="66" ref="H435:H446">IF(D435="","",D435*E435/10*F435*G435)</f>
      </c>
      <c r="I435" s="168">
        <v>8</v>
      </c>
      <c r="J435" s="59">
        <f>IF(D435="","",VLOOKUP(B435,'参照資料'!$A$5:$E$31,5,FALSE)/100)</f>
      </c>
      <c r="K435" s="60">
        <f>IF(D435=0,0,I435*J435)</f>
        <v>0</v>
      </c>
      <c r="L435" s="61">
        <f aca="true" t="shared" si="67" ref="L435:L446">IF(D435="","",H435*K435)</f>
      </c>
      <c r="M435" s="189"/>
      <c r="N435" s="192"/>
      <c r="O435" s="178">
        <f>IF(B435="","",INDEX(稼働日数,$AK$5+1,M435-1)/100)</f>
      </c>
      <c r="P435" s="181">
        <f>IF(B435="","",N435*O435)</f>
      </c>
      <c r="Q435" s="70">
        <f>IF(D435="","",L435*P435)</f>
      </c>
      <c r="R435" s="184"/>
      <c r="S435" s="63">
        <f>IF(D435=0,0,Q435/R435)</f>
        <v>0</v>
      </c>
      <c r="T435" s="164"/>
      <c r="U435" s="165"/>
    </row>
    <row r="436" spans="1:21" ht="15" customHeight="1">
      <c r="A436" s="196"/>
      <c r="B436" s="199"/>
      <c r="C436" s="161" t="s">
        <v>132</v>
      </c>
      <c r="D436" s="55"/>
      <c r="E436" s="56">
        <f>IF(D436="","",VLOOKUP(B435,'参照資料'!$A$5:$E$31,3,FALSE))</f>
      </c>
      <c r="F436" s="57">
        <f>IF(D436="","",VLOOKUP(B435,'参照資料'!$A$5:$E$31,2,FALSE)/100)</f>
      </c>
      <c r="G436" s="57">
        <f>IF(D436="","",VLOOKUP(B435,'参照資料'!$A$5:$E$31,4,FALSE)/100)</f>
      </c>
      <c r="H436" s="58">
        <f t="shared" si="66"/>
      </c>
      <c r="I436" s="163"/>
      <c r="J436" s="59">
        <f>IF(D436="","",VLOOKUP(B435,'参照資料'!$A$5:$E$31,5,FALSE)/100)</f>
      </c>
      <c r="K436" s="60">
        <f>IF(D436=0,0,I435*J436)</f>
        <v>0</v>
      </c>
      <c r="L436" s="61">
        <f t="shared" si="67"/>
      </c>
      <c r="M436" s="190"/>
      <c r="N436" s="193"/>
      <c r="O436" s="179"/>
      <c r="P436" s="182"/>
      <c r="Q436" s="70">
        <f>IF(D436="","",L436*P435)</f>
      </c>
      <c r="R436" s="185"/>
      <c r="S436" s="63">
        <f>IF(D436=0,0,Q436/R435)</f>
        <v>0</v>
      </c>
      <c r="T436" s="169"/>
      <c r="U436" s="166"/>
    </row>
    <row r="437" spans="1:21" ht="15" customHeight="1">
      <c r="A437" s="196"/>
      <c r="B437" s="199"/>
      <c r="C437" s="161" t="s">
        <v>131</v>
      </c>
      <c r="D437" s="55"/>
      <c r="E437" s="56">
        <f>IF(D437="","",VLOOKUP(B435,'参照資料'!$A$5:$E$31,3,FALSE))</f>
      </c>
      <c r="F437" s="57">
        <f>IF(D437="","",VLOOKUP(B435,'参照資料'!$A$5:$E$31,2,FALSE)/100)</f>
      </c>
      <c r="G437" s="57">
        <f>IF(D437="","",VLOOKUP(B435,'参照資料'!$A$5:$E$31,4,FALSE)/100)</f>
      </c>
      <c r="H437" s="58">
        <f t="shared" si="66"/>
      </c>
      <c r="I437" s="163"/>
      <c r="J437" s="59">
        <f>IF(D437="","",VLOOKUP(B435,'参照資料'!$A$5:$E$31,5,FALSE)/100)</f>
      </c>
      <c r="K437" s="60">
        <f>IF(D437=0,0,I435*J437)</f>
        <v>0</v>
      </c>
      <c r="L437" s="61">
        <f t="shared" si="67"/>
      </c>
      <c r="M437" s="190"/>
      <c r="N437" s="193"/>
      <c r="O437" s="179"/>
      <c r="P437" s="182"/>
      <c r="Q437" s="70">
        <f>IF(D437="","",L437*P435)</f>
      </c>
      <c r="R437" s="185"/>
      <c r="S437" s="63">
        <f>IF(D437=0,0,Q437/R435)</f>
        <v>0</v>
      </c>
      <c r="T437" s="169"/>
      <c r="U437" s="166"/>
    </row>
    <row r="438" spans="1:21" ht="15" customHeight="1">
      <c r="A438" s="196"/>
      <c r="B438" s="199"/>
      <c r="C438" s="161" t="s">
        <v>130</v>
      </c>
      <c r="D438" s="55"/>
      <c r="E438" s="56">
        <f>IF(D438="","",VLOOKUP(B435,'参照資料'!$A$5:$E$31,3,FALSE))</f>
      </c>
      <c r="F438" s="57">
        <f>IF(D438="","",VLOOKUP(B435,'参照資料'!$A$5:$E$31,2,FALSE)/100)</f>
      </c>
      <c r="G438" s="57">
        <f>IF(D438="","",VLOOKUP(B435,'参照資料'!$A$5:$E$31,4,FALSE)/100)</f>
      </c>
      <c r="H438" s="58">
        <f t="shared" si="66"/>
      </c>
      <c r="I438" s="163"/>
      <c r="J438" s="59">
        <f>IF(D438="","",VLOOKUP(B435,'参照資料'!$A$5:$E$31,5,FALSE)/100)</f>
      </c>
      <c r="K438" s="60">
        <f>IF(D438=0,0,I435*J438)</f>
        <v>0</v>
      </c>
      <c r="L438" s="61">
        <f t="shared" si="67"/>
      </c>
      <c r="M438" s="190"/>
      <c r="N438" s="193"/>
      <c r="O438" s="179"/>
      <c r="P438" s="182"/>
      <c r="Q438" s="70">
        <f>IF(D438="","",L438*P435)</f>
      </c>
      <c r="R438" s="185"/>
      <c r="S438" s="63">
        <f>IF(D438=0,0,Q438/R435)</f>
        <v>0</v>
      </c>
      <c r="T438" s="169"/>
      <c r="U438" s="166"/>
    </row>
    <row r="439" spans="1:21" ht="15" customHeight="1">
      <c r="A439" s="196"/>
      <c r="B439" s="199"/>
      <c r="C439" s="161" t="s">
        <v>128</v>
      </c>
      <c r="D439" s="55"/>
      <c r="E439" s="56">
        <f>IF(D439="","",VLOOKUP(B435,'参照資料'!$A$5:$E$31,3,FALSE))</f>
      </c>
      <c r="F439" s="57">
        <f>IF(D439="","",VLOOKUP(B435,'参照資料'!$A$5:$E$31,2,FALSE)/100)</f>
      </c>
      <c r="G439" s="57">
        <f>IF(D439="","",VLOOKUP(B435,'参照資料'!$A$5:$E$31,4,FALSE)/100)</f>
      </c>
      <c r="H439" s="58">
        <f t="shared" si="66"/>
      </c>
      <c r="I439" s="163"/>
      <c r="J439" s="59">
        <f>IF(D439="","",VLOOKUP(B435,'参照資料'!$A$5:$E$31,5,FALSE)/100)</f>
      </c>
      <c r="K439" s="60">
        <f>IF(D439=0,0,I435*J439)</f>
        <v>0</v>
      </c>
      <c r="L439" s="61">
        <f t="shared" si="67"/>
      </c>
      <c r="M439" s="190"/>
      <c r="N439" s="193"/>
      <c r="O439" s="179"/>
      <c r="P439" s="182"/>
      <c r="Q439" s="70">
        <f>IF(D439="","",L439*P435)</f>
      </c>
      <c r="R439" s="185"/>
      <c r="S439" s="63">
        <f>IF(D439=0,0,Q439/R435)</f>
        <v>0</v>
      </c>
      <c r="T439" s="169"/>
      <c r="U439" s="166"/>
    </row>
    <row r="440" spans="1:21" ht="15" customHeight="1">
      <c r="A440" s="196"/>
      <c r="B440" s="199"/>
      <c r="C440" s="161" t="s">
        <v>129</v>
      </c>
      <c r="D440" s="55"/>
      <c r="E440" s="56">
        <f>IF(D440="","",VLOOKUP(B435,'参照資料'!$A$5:$E$31,3,FALSE))</f>
      </c>
      <c r="F440" s="57">
        <f>IF(D440="","",VLOOKUP(B435,'参照資料'!$A$5:$E$31,2,FALSE)/100)</f>
      </c>
      <c r="G440" s="57">
        <f>IF(D440="","",VLOOKUP(B435,'参照資料'!$A$5:$E$31,4,FALSE)/100)</f>
      </c>
      <c r="H440" s="58">
        <f t="shared" si="66"/>
      </c>
      <c r="I440" s="163"/>
      <c r="J440" s="59">
        <f>IF(D440="","",VLOOKUP(B435,'参照資料'!$A$5:$E$31,5,FALSE)/100)</f>
      </c>
      <c r="K440" s="60">
        <f>IF(D440=0,0,I435*J440)</f>
        <v>0</v>
      </c>
      <c r="L440" s="61">
        <f t="shared" si="67"/>
      </c>
      <c r="M440" s="190"/>
      <c r="N440" s="193"/>
      <c r="O440" s="179"/>
      <c r="P440" s="182"/>
      <c r="Q440" s="70">
        <f>IF(D440="","",L440*P435)</f>
      </c>
      <c r="R440" s="185"/>
      <c r="S440" s="63">
        <f>IF(D440=0,0,Q440/R435)</f>
        <v>0</v>
      </c>
      <c r="T440" s="169"/>
      <c r="U440" s="166"/>
    </row>
    <row r="441" spans="1:21" ht="15" customHeight="1">
      <c r="A441" s="196"/>
      <c r="B441" s="199"/>
      <c r="C441" s="162" t="s">
        <v>52</v>
      </c>
      <c r="D441" s="93"/>
      <c r="E441" s="94">
        <f>IF(D441="","",VLOOKUP(B435,'参照資料'!$A$5:$E$31,3,FALSE))</f>
      </c>
      <c r="F441" s="95">
        <f>IF(D441="","",VLOOKUP(B435,'参照資料'!$A$5:$E$31,2,FALSE)/100)</f>
      </c>
      <c r="G441" s="95">
        <f>IF(D441="","",VLOOKUP(B435,'参照資料'!$A$5:$E$31,4,FALSE)/100)</f>
      </c>
      <c r="H441" s="96">
        <f t="shared" si="66"/>
      </c>
      <c r="I441" s="163"/>
      <c r="J441" s="98">
        <f>IF(D441="","",VLOOKUP(B435,'参照資料'!$A$5:$E$31,5,FALSE)/100)</f>
      </c>
      <c r="K441" s="99">
        <f>IF(D441=0,0,I435*J441)</f>
        <v>0</v>
      </c>
      <c r="L441" s="100">
        <f t="shared" si="67"/>
      </c>
      <c r="M441" s="190"/>
      <c r="N441" s="193"/>
      <c r="O441" s="179"/>
      <c r="P441" s="182"/>
      <c r="Q441" s="101">
        <f>IF(D441="","",L441*P435)</f>
      </c>
      <c r="R441" s="185"/>
      <c r="S441" s="102">
        <f>IF(D441=0,0,Q441/R435)</f>
        <v>0</v>
      </c>
      <c r="T441" s="169"/>
      <c r="U441" s="166"/>
    </row>
    <row r="442" spans="1:21" ht="15" customHeight="1">
      <c r="A442" s="196"/>
      <c r="B442" s="199"/>
      <c r="C442" s="161" t="s">
        <v>33</v>
      </c>
      <c r="D442" s="55"/>
      <c r="E442" s="56">
        <f>IF(D442="","",VLOOKUP(B435,'参照資料'!$A$5:$E$31,3,FALSE))</f>
      </c>
      <c r="F442" s="57">
        <f>IF(D442="","",VLOOKUP(B435,'参照資料'!$A$5:$E$31,2,FALSE)/100)</f>
      </c>
      <c r="G442" s="57">
        <f>IF(D442="","",VLOOKUP(B435,'参照資料'!$A$5:$E$31,4,FALSE)/100)</f>
      </c>
      <c r="H442" s="97">
        <f t="shared" si="66"/>
      </c>
      <c r="I442" s="163"/>
      <c r="J442" s="59">
        <f>IF(D442="","",VLOOKUP(B435,'参照資料'!$A$5:$E$31,5,FALSE)/100)</f>
      </c>
      <c r="K442" s="60">
        <f>IF(D442=0,0,I435*J442)</f>
        <v>0</v>
      </c>
      <c r="L442" s="61">
        <f t="shared" si="67"/>
      </c>
      <c r="M442" s="190"/>
      <c r="N442" s="193"/>
      <c r="O442" s="179"/>
      <c r="P442" s="182"/>
      <c r="Q442" s="70">
        <f>IF(D442="","",L442*P435)</f>
      </c>
      <c r="R442" s="185"/>
      <c r="S442" s="63">
        <f>IF(D442=0,0,Q442/R435)</f>
        <v>0</v>
      </c>
      <c r="T442" s="169"/>
      <c r="U442" s="166"/>
    </row>
    <row r="443" spans="1:21" ht="15" customHeight="1">
      <c r="A443" s="196"/>
      <c r="B443" s="199"/>
      <c r="C443" s="161" t="s">
        <v>34</v>
      </c>
      <c r="D443" s="55"/>
      <c r="E443" s="56">
        <f>IF(D443="","",VLOOKUP(B435,'参照資料'!$A$5:$E$31,3,FALSE))</f>
      </c>
      <c r="F443" s="57">
        <f>IF(D443="","",VLOOKUP(B435,'参照資料'!$A$5:$E$31,2,FALSE)/100)</f>
      </c>
      <c r="G443" s="57">
        <f>IF(D443="","",VLOOKUP(B435,'参照資料'!$A$5:$E$31,4,FALSE)/100)</f>
      </c>
      <c r="H443" s="97">
        <f t="shared" si="66"/>
      </c>
      <c r="I443" s="163"/>
      <c r="J443" s="59">
        <f>IF(D443="","",VLOOKUP(B435,'参照資料'!$A$5:$E$31,5,FALSE)/100)</f>
      </c>
      <c r="K443" s="60">
        <f>IF(D443=0,0,I435*J443)</f>
        <v>0</v>
      </c>
      <c r="L443" s="61">
        <f t="shared" si="67"/>
      </c>
      <c r="M443" s="190"/>
      <c r="N443" s="193"/>
      <c r="O443" s="179"/>
      <c r="P443" s="182"/>
      <c r="Q443" s="70">
        <f>IF(D443="","",L443*P435)</f>
      </c>
      <c r="R443" s="185"/>
      <c r="S443" s="63">
        <f>IF(D443=0,0,Q443/R435)</f>
        <v>0</v>
      </c>
      <c r="T443" s="169"/>
      <c r="U443" s="166"/>
    </row>
    <row r="444" spans="1:21" ht="15" customHeight="1">
      <c r="A444" s="196"/>
      <c r="B444" s="199"/>
      <c r="C444" s="161" t="s">
        <v>176</v>
      </c>
      <c r="D444" s="55"/>
      <c r="E444" s="56">
        <f>IF(D444="","",VLOOKUP(B435,'参照資料'!$A$5:$E$31,3,FALSE))</f>
      </c>
      <c r="F444" s="57">
        <f>IF(D444="","",VLOOKUP(B435,'参照資料'!$A$5:$E$31,2,FALSE)/100)</f>
      </c>
      <c r="G444" s="57">
        <f>IF(D444="","",VLOOKUP(B435,'参照資料'!$A$5:$E$31,4,FALSE)/100)</f>
      </c>
      <c r="H444" s="58">
        <f t="shared" si="66"/>
      </c>
      <c r="I444" s="163"/>
      <c r="J444" s="59">
        <f>IF(D444="","",VLOOKUP(B435,'参照資料'!$A$5:$E$31,5,FALSE)/100)</f>
      </c>
      <c r="K444" s="60">
        <f>IF(D444=0,0,I435*J444)</f>
        <v>0</v>
      </c>
      <c r="L444" s="61">
        <f t="shared" si="67"/>
      </c>
      <c r="M444" s="190"/>
      <c r="N444" s="193"/>
      <c r="O444" s="179"/>
      <c r="P444" s="182"/>
      <c r="Q444" s="70">
        <f>IF(D444="","",L444*P435)</f>
      </c>
      <c r="R444" s="185"/>
      <c r="S444" s="63">
        <f>IF(D444=0,0,Q444/R435)</f>
        <v>0</v>
      </c>
      <c r="T444" s="169"/>
      <c r="U444" s="166"/>
    </row>
    <row r="445" spans="1:21" ht="15" customHeight="1">
      <c r="A445" s="196"/>
      <c r="B445" s="199"/>
      <c r="C445" s="161" t="s">
        <v>177</v>
      </c>
      <c r="D445" s="55"/>
      <c r="E445" s="56">
        <f>IF(D445="","",VLOOKUP(B435,'参照資料'!$A$5:$E$31,3,FALSE))</f>
      </c>
      <c r="F445" s="57">
        <f>IF(D445="","",VLOOKUP(B435,'参照資料'!$A$5:$E$31,2,FALSE)/100)</f>
      </c>
      <c r="G445" s="57">
        <f>IF(D445="","",VLOOKUP(B435,'参照資料'!$A$5:$E$31,4,FALSE)/100)</f>
      </c>
      <c r="H445" s="58">
        <f t="shared" si="66"/>
      </c>
      <c r="I445" s="163"/>
      <c r="J445" s="59">
        <f>IF(D445="","",VLOOKUP(B435,'参照資料'!$A$5:$E$31,5,FALSE)/100)</f>
      </c>
      <c r="K445" s="60">
        <f>IF(D445=0,0,I435*J445)</f>
        <v>0</v>
      </c>
      <c r="L445" s="61">
        <f t="shared" si="67"/>
      </c>
      <c r="M445" s="190"/>
      <c r="N445" s="193"/>
      <c r="O445" s="179"/>
      <c r="P445" s="182"/>
      <c r="Q445" s="70">
        <f>IF(D445="","",L445*P435)</f>
      </c>
      <c r="R445" s="185"/>
      <c r="S445" s="63">
        <f>IF(D445=0,0,Q445/R435)</f>
        <v>0</v>
      </c>
      <c r="T445" s="169"/>
      <c r="U445" s="166"/>
    </row>
    <row r="446" spans="1:21" ht="15" customHeight="1">
      <c r="A446" s="196"/>
      <c r="B446" s="199"/>
      <c r="C446" s="161" t="s">
        <v>178</v>
      </c>
      <c r="D446" s="55"/>
      <c r="E446" s="56">
        <f>IF(D446="","",VLOOKUP(B435,'参照資料'!$A$5:$E$31,3,FALSE))</f>
      </c>
      <c r="F446" s="57">
        <f>IF(D446="","",VLOOKUP(B435,'参照資料'!$A$5:$E$31,2,FALSE)/100)</f>
      </c>
      <c r="G446" s="57">
        <f>IF(D446="","",VLOOKUP(B435,'参照資料'!$A$5:$E$31,4,FALSE)/100)</f>
      </c>
      <c r="H446" s="58">
        <f t="shared" si="66"/>
      </c>
      <c r="I446" s="163"/>
      <c r="J446" s="59">
        <f>IF(D446="","",VLOOKUP(B435,'参照資料'!$A$5:$E$31,5,FALSE)/100)</f>
      </c>
      <c r="K446" s="60">
        <f>IF(D446=0,0,I435*J446)</f>
        <v>0</v>
      </c>
      <c r="L446" s="61">
        <f t="shared" si="67"/>
      </c>
      <c r="M446" s="191"/>
      <c r="N446" s="194"/>
      <c r="O446" s="180"/>
      <c r="P446" s="183"/>
      <c r="Q446" s="71">
        <f>IF(D446="","",L446*P435)</f>
      </c>
      <c r="R446" s="186"/>
      <c r="S446" s="72">
        <f>IF(D446=0,0,Q446/R435)</f>
        <v>0</v>
      </c>
      <c r="T446" s="169"/>
      <c r="U446" s="167"/>
    </row>
    <row r="447" spans="1:21" ht="15" customHeight="1">
      <c r="A447" s="197"/>
      <c r="B447" s="64" t="s">
        <v>48</v>
      </c>
      <c r="C447" s="175">
        <f>D447*E447/10*F447*G447</f>
        <v>0</v>
      </c>
      <c r="D447" s="176"/>
      <c r="E447" s="176"/>
      <c r="F447" s="176"/>
      <c r="G447" s="176"/>
      <c r="H447" s="176"/>
      <c r="I447" s="176"/>
      <c r="J447" s="176"/>
      <c r="K447" s="176"/>
      <c r="L447" s="176"/>
      <c r="M447" s="176"/>
      <c r="N447" s="176"/>
      <c r="O447" s="176"/>
      <c r="P447" s="176"/>
      <c r="Q447" s="176"/>
      <c r="R447" s="177"/>
      <c r="S447" s="77">
        <f>SUM(S435:S446)</f>
        <v>0</v>
      </c>
      <c r="T447" s="78"/>
      <c r="U447" s="79">
        <f>IF(B435="","",T435/S447)</f>
      </c>
    </row>
    <row r="448" spans="1:21" ht="15" customHeight="1">
      <c r="A448" s="195"/>
      <c r="B448" s="198"/>
      <c r="C448" s="161" t="s">
        <v>133</v>
      </c>
      <c r="D448" s="55"/>
      <c r="E448" s="56">
        <f>IF(D448="","",VLOOKUP(B448,'参照資料'!$A$5:$E$31,3,FALSE))</f>
      </c>
      <c r="F448" s="57">
        <f>IF(D448="","",VLOOKUP(B448,'参照資料'!$A$5:$E$31,2,FALSE)/100)</f>
      </c>
      <c r="G448" s="57">
        <f>IF(D448="","",VLOOKUP(B448,'参照資料'!$A$5:$E$31,4,FALSE)/100)</f>
      </c>
      <c r="H448" s="58">
        <f aca="true" t="shared" si="68" ref="H448:H459">IF(D448="","",D448*E448/10*F448*G448)</f>
      </c>
      <c r="I448" s="168">
        <v>8</v>
      </c>
      <c r="J448" s="59">
        <f>IF(D448="","",VLOOKUP(B448,'参照資料'!$A$5:$E$31,5,FALSE)/100)</f>
      </c>
      <c r="K448" s="60">
        <f>IF(D448=0,0,I448*J448)</f>
        <v>0</v>
      </c>
      <c r="L448" s="61">
        <f aca="true" t="shared" si="69" ref="L448:L459">IF(D448="","",H448*K448)</f>
      </c>
      <c r="M448" s="189"/>
      <c r="N448" s="192"/>
      <c r="O448" s="178">
        <f>IF(B448="","",INDEX(稼働日数,$AK$5+1,M448-1)/100)</f>
      </c>
      <c r="P448" s="181">
        <f>IF(B448="","",N448*O448)</f>
      </c>
      <c r="Q448" s="70">
        <f>IF(D448="","",L448*P448)</f>
      </c>
      <c r="R448" s="184"/>
      <c r="S448" s="63">
        <f>IF(D448=0,0,Q448/R448)</f>
        <v>0</v>
      </c>
      <c r="T448" s="164"/>
      <c r="U448" s="165"/>
    </row>
    <row r="449" spans="1:21" ht="15" customHeight="1">
      <c r="A449" s="196"/>
      <c r="B449" s="199"/>
      <c r="C449" s="161" t="s">
        <v>132</v>
      </c>
      <c r="D449" s="55"/>
      <c r="E449" s="56">
        <f>IF(D449="","",VLOOKUP(B448,'参照資料'!$A$5:$E$31,3,FALSE))</f>
      </c>
      <c r="F449" s="57">
        <f>IF(D449="","",VLOOKUP(B448,'参照資料'!$A$5:$E$31,2,FALSE)/100)</f>
      </c>
      <c r="G449" s="57">
        <f>IF(D449="","",VLOOKUP(B448,'参照資料'!$A$5:$E$31,4,FALSE)/100)</f>
      </c>
      <c r="H449" s="58">
        <f t="shared" si="68"/>
      </c>
      <c r="I449" s="163"/>
      <c r="J449" s="59">
        <f>IF(D449="","",VLOOKUP(B448,'参照資料'!$A$5:$E$31,5,FALSE)/100)</f>
      </c>
      <c r="K449" s="60">
        <f>IF(D449=0,0,I448*J449)</f>
        <v>0</v>
      </c>
      <c r="L449" s="61">
        <f t="shared" si="69"/>
      </c>
      <c r="M449" s="190"/>
      <c r="N449" s="193"/>
      <c r="O449" s="179"/>
      <c r="P449" s="182"/>
      <c r="Q449" s="70">
        <f>IF(D449="","",L449*P448)</f>
      </c>
      <c r="R449" s="185"/>
      <c r="S449" s="63">
        <f>IF(D449=0,0,Q449/R448)</f>
        <v>0</v>
      </c>
      <c r="T449" s="169"/>
      <c r="U449" s="166"/>
    </row>
    <row r="450" spans="1:21" ht="15" customHeight="1">
      <c r="A450" s="196"/>
      <c r="B450" s="199"/>
      <c r="C450" s="161" t="s">
        <v>131</v>
      </c>
      <c r="D450" s="55"/>
      <c r="E450" s="56">
        <f>IF(D450="","",VLOOKUP(B448,'参照資料'!$A$5:$E$31,3,FALSE))</f>
      </c>
      <c r="F450" s="57">
        <f>IF(D450="","",VLOOKUP(B448,'参照資料'!$A$5:$E$31,2,FALSE)/100)</f>
      </c>
      <c r="G450" s="57">
        <f>IF(D450="","",VLOOKUP(B448,'参照資料'!$A$5:$E$31,4,FALSE)/100)</f>
      </c>
      <c r="H450" s="58">
        <f t="shared" si="68"/>
      </c>
      <c r="I450" s="163"/>
      <c r="J450" s="59">
        <f>IF(D450="","",VLOOKUP(B448,'参照資料'!$A$5:$E$31,5,FALSE)/100)</f>
      </c>
      <c r="K450" s="60">
        <f>IF(D450=0,0,I448*J450)</f>
        <v>0</v>
      </c>
      <c r="L450" s="61">
        <f t="shared" si="69"/>
      </c>
      <c r="M450" s="190"/>
      <c r="N450" s="193"/>
      <c r="O450" s="179"/>
      <c r="P450" s="182"/>
      <c r="Q450" s="70">
        <f>IF(D450="","",L450*P448)</f>
      </c>
      <c r="R450" s="185"/>
      <c r="S450" s="63">
        <f>IF(D450=0,0,Q450/R448)</f>
        <v>0</v>
      </c>
      <c r="T450" s="169"/>
      <c r="U450" s="166"/>
    </row>
    <row r="451" spans="1:21" ht="15" customHeight="1">
      <c r="A451" s="196"/>
      <c r="B451" s="199"/>
      <c r="C451" s="161" t="s">
        <v>130</v>
      </c>
      <c r="D451" s="55"/>
      <c r="E451" s="56">
        <f>IF(D451="","",VLOOKUP(B448,'参照資料'!$A$5:$E$31,3,FALSE))</f>
      </c>
      <c r="F451" s="57">
        <f>IF(D451="","",VLOOKUP(B448,'参照資料'!$A$5:$E$31,2,FALSE)/100)</f>
      </c>
      <c r="G451" s="57">
        <f>IF(D451="","",VLOOKUP(B448,'参照資料'!$A$5:$E$31,4,FALSE)/100)</f>
      </c>
      <c r="H451" s="58">
        <f t="shared" si="68"/>
      </c>
      <c r="I451" s="163"/>
      <c r="J451" s="59">
        <f>IF(D451="","",VLOOKUP(B448,'参照資料'!$A$5:$E$31,5,FALSE)/100)</f>
      </c>
      <c r="K451" s="60">
        <f>IF(D451=0,0,I448*J451)</f>
        <v>0</v>
      </c>
      <c r="L451" s="61">
        <f t="shared" si="69"/>
      </c>
      <c r="M451" s="190"/>
      <c r="N451" s="193"/>
      <c r="O451" s="179"/>
      <c r="P451" s="182"/>
      <c r="Q451" s="70">
        <f>IF(D451="","",L451*P448)</f>
      </c>
      <c r="R451" s="185"/>
      <c r="S451" s="63">
        <f>IF(D451=0,0,Q451/R448)</f>
        <v>0</v>
      </c>
      <c r="T451" s="169"/>
      <c r="U451" s="166"/>
    </row>
    <row r="452" spans="1:21" ht="15" customHeight="1">
      <c r="A452" s="196"/>
      <c r="B452" s="199"/>
      <c r="C452" s="161" t="s">
        <v>128</v>
      </c>
      <c r="D452" s="55"/>
      <c r="E452" s="56">
        <f>IF(D452="","",VLOOKUP(B448,'参照資料'!$A$5:$E$31,3,FALSE))</f>
      </c>
      <c r="F452" s="57">
        <f>IF(D452="","",VLOOKUP(B448,'参照資料'!$A$5:$E$31,2,FALSE)/100)</f>
      </c>
      <c r="G452" s="57">
        <f>IF(D452="","",VLOOKUP(B448,'参照資料'!$A$5:$E$31,4,FALSE)/100)</f>
      </c>
      <c r="H452" s="58">
        <f t="shared" si="68"/>
      </c>
      <c r="I452" s="163"/>
      <c r="J452" s="59">
        <f>IF(D452="","",VLOOKUP(B448,'参照資料'!$A$5:$E$31,5,FALSE)/100)</f>
      </c>
      <c r="K452" s="60">
        <f>IF(D452=0,0,I448*J452)</f>
        <v>0</v>
      </c>
      <c r="L452" s="61">
        <f t="shared" si="69"/>
      </c>
      <c r="M452" s="190"/>
      <c r="N452" s="193"/>
      <c r="O452" s="179"/>
      <c r="P452" s="182"/>
      <c r="Q452" s="70">
        <f>IF(D452="","",L452*P448)</f>
      </c>
      <c r="R452" s="185"/>
      <c r="S452" s="63">
        <f>IF(D452=0,0,Q452/R448)</f>
        <v>0</v>
      </c>
      <c r="T452" s="169"/>
      <c r="U452" s="166"/>
    </row>
    <row r="453" spans="1:21" ht="15" customHeight="1">
      <c r="A453" s="196"/>
      <c r="B453" s="199"/>
      <c r="C453" s="161" t="s">
        <v>129</v>
      </c>
      <c r="D453" s="55"/>
      <c r="E453" s="56">
        <f>IF(D453="","",VLOOKUP(B448,'参照資料'!$A$5:$E$31,3,FALSE))</f>
      </c>
      <c r="F453" s="57">
        <f>IF(D453="","",VLOOKUP(B448,'参照資料'!$A$5:$E$31,2,FALSE)/100)</f>
      </c>
      <c r="G453" s="57">
        <f>IF(D453="","",VLOOKUP(B448,'参照資料'!$A$5:$E$31,4,FALSE)/100)</f>
      </c>
      <c r="H453" s="58">
        <f t="shared" si="68"/>
      </c>
      <c r="I453" s="163"/>
      <c r="J453" s="59">
        <f>IF(D453="","",VLOOKUP(B448,'参照資料'!$A$5:$E$31,5,FALSE)/100)</f>
      </c>
      <c r="K453" s="60">
        <f>IF(D453=0,0,I448*J453)</f>
        <v>0</v>
      </c>
      <c r="L453" s="61">
        <f t="shared" si="69"/>
      </c>
      <c r="M453" s="190"/>
      <c r="N453" s="193"/>
      <c r="O453" s="179"/>
      <c r="P453" s="182"/>
      <c r="Q453" s="70">
        <f>IF(D453="","",L453*P448)</f>
      </c>
      <c r="R453" s="185"/>
      <c r="S453" s="63">
        <f>IF(D453=0,0,Q453/R448)</f>
        <v>0</v>
      </c>
      <c r="T453" s="169"/>
      <c r="U453" s="166"/>
    </row>
    <row r="454" spans="1:21" ht="15" customHeight="1">
      <c r="A454" s="196"/>
      <c r="B454" s="199"/>
      <c r="C454" s="162" t="s">
        <v>52</v>
      </c>
      <c r="D454" s="93"/>
      <c r="E454" s="94">
        <f>IF(D454="","",VLOOKUP(B448,'参照資料'!$A$5:$E$31,3,FALSE))</f>
      </c>
      <c r="F454" s="95">
        <f>IF(D454="","",VLOOKUP(B448,'参照資料'!$A$5:$E$31,2,FALSE)/100)</f>
      </c>
      <c r="G454" s="95">
        <f>IF(D454="","",VLOOKUP(B448,'参照資料'!$A$5:$E$31,4,FALSE)/100)</f>
      </c>
      <c r="H454" s="96">
        <f t="shared" si="68"/>
      </c>
      <c r="I454" s="163"/>
      <c r="J454" s="98">
        <f>IF(D454="","",VLOOKUP(B448,'参照資料'!$A$5:$E$31,5,FALSE)/100)</f>
      </c>
      <c r="K454" s="99">
        <f>IF(D454=0,0,I448*J454)</f>
        <v>0</v>
      </c>
      <c r="L454" s="100">
        <f t="shared" si="69"/>
      </c>
      <c r="M454" s="190"/>
      <c r="N454" s="193"/>
      <c r="O454" s="179"/>
      <c r="P454" s="182"/>
      <c r="Q454" s="101">
        <f>IF(D454="","",L454*P448)</f>
      </c>
      <c r="R454" s="185"/>
      <c r="S454" s="102">
        <f>IF(D454=0,0,Q454/R448)</f>
        <v>0</v>
      </c>
      <c r="T454" s="169"/>
      <c r="U454" s="166"/>
    </row>
    <row r="455" spans="1:21" ht="15" customHeight="1">
      <c r="A455" s="196"/>
      <c r="B455" s="199"/>
      <c r="C455" s="161" t="s">
        <v>33</v>
      </c>
      <c r="D455" s="55"/>
      <c r="E455" s="56">
        <f>IF(D455="","",VLOOKUP(B448,'参照資料'!$A$5:$E$31,3,FALSE))</f>
      </c>
      <c r="F455" s="57">
        <f>IF(D455="","",VLOOKUP(B448,'参照資料'!$A$5:$E$31,2,FALSE)/100)</f>
      </c>
      <c r="G455" s="57">
        <f>IF(D455="","",VLOOKUP(B448,'参照資料'!$A$5:$E$31,4,FALSE)/100)</f>
      </c>
      <c r="H455" s="97">
        <f t="shared" si="68"/>
      </c>
      <c r="I455" s="163"/>
      <c r="J455" s="59">
        <f>IF(D455="","",VLOOKUP(B448,'参照資料'!$A$5:$E$31,5,FALSE)/100)</f>
      </c>
      <c r="K455" s="60">
        <f>IF(D455=0,0,I448*J455)</f>
        <v>0</v>
      </c>
      <c r="L455" s="61">
        <f t="shared" si="69"/>
      </c>
      <c r="M455" s="190"/>
      <c r="N455" s="193"/>
      <c r="O455" s="179"/>
      <c r="P455" s="182"/>
      <c r="Q455" s="70">
        <f>IF(D455="","",L455*P448)</f>
      </c>
      <c r="R455" s="185"/>
      <c r="S455" s="63">
        <f>IF(D455=0,0,Q455/R448)</f>
        <v>0</v>
      </c>
      <c r="T455" s="169"/>
      <c r="U455" s="166"/>
    </row>
    <row r="456" spans="1:21" ht="15" customHeight="1">
      <c r="A456" s="196"/>
      <c r="B456" s="199"/>
      <c r="C456" s="161" t="s">
        <v>34</v>
      </c>
      <c r="D456" s="55"/>
      <c r="E456" s="56">
        <f>IF(D456="","",VLOOKUP(B448,'参照資料'!$A$5:$E$31,3,FALSE))</f>
      </c>
      <c r="F456" s="57">
        <f>IF(D456="","",VLOOKUP(B448,'参照資料'!$A$5:$E$31,2,FALSE)/100)</f>
      </c>
      <c r="G456" s="57">
        <f>IF(D456="","",VLOOKUP(B448,'参照資料'!$A$5:$E$31,4,FALSE)/100)</f>
      </c>
      <c r="H456" s="97">
        <f t="shared" si="68"/>
      </c>
      <c r="I456" s="163"/>
      <c r="J456" s="59">
        <f>IF(D456="","",VLOOKUP(B448,'参照資料'!$A$5:$E$31,5,FALSE)/100)</f>
      </c>
      <c r="K456" s="60">
        <f>IF(D456=0,0,I448*J456)</f>
        <v>0</v>
      </c>
      <c r="L456" s="61">
        <f t="shared" si="69"/>
      </c>
      <c r="M456" s="190"/>
      <c r="N456" s="193"/>
      <c r="O456" s="179"/>
      <c r="P456" s="182"/>
      <c r="Q456" s="70">
        <f>IF(D456="","",L456*P448)</f>
      </c>
      <c r="R456" s="185"/>
      <c r="S456" s="63">
        <f>IF(D456=0,0,Q456/R448)</f>
        <v>0</v>
      </c>
      <c r="T456" s="169"/>
      <c r="U456" s="166"/>
    </row>
    <row r="457" spans="1:21" ht="15" customHeight="1">
      <c r="A457" s="196"/>
      <c r="B457" s="199"/>
      <c r="C457" s="161" t="s">
        <v>176</v>
      </c>
      <c r="D457" s="55"/>
      <c r="E457" s="56">
        <f>IF(D457="","",VLOOKUP(B448,'参照資料'!$A$5:$E$31,3,FALSE))</f>
      </c>
      <c r="F457" s="57">
        <f>IF(D457="","",VLOOKUP(B448,'参照資料'!$A$5:$E$31,2,FALSE)/100)</f>
      </c>
      <c r="G457" s="57">
        <f>IF(D457="","",VLOOKUP(B448,'参照資料'!$A$5:$E$31,4,FALSE)/100)</f>
      </c>
      <c r="H457" s="58">
        <f t="shared" si="68"/>
      </c>
      <c r="I457" s="163"/>
      <c r="J457" s="59">
        <f>IF(D457="","",VLOOKUP(B448,'参照資料'!$A$5:$E$31,5,FALSE)/100)</f>
      </c>
      <c r="K457" s="60">
        <f>IF(D457=0,0,I448*J457)</f>
        <v>0</v>
      </c>
      <c r="L457" s="61">
        <f t="shared" si="69"/>
      </c>
      <c r="M457" s="190"/>
      <c r="N457" s="193"/>
      <c r="O457" s="179"/>
      <c r="P457" s="182"/>
      <c r="Q457" s="70">
        <f>IF(D457="","",L457*P448)</f>
      </c>
      <c r="R457" s="185"/>
      <c r="S457" s="63">
        <f>IF(D457=0,0,Q457/R448)</f>
        <v>0</v>
      </c>
      <c r="T457" s="169"/>
      <c r="U457" s="166"/>
    </row>
    <row r="458" spans="1:21" ht="15" customHeight="1">
      <c r="A458" s="196"/>
      <c r="B458" s="199"/>
      <c r="C458" s="161" t="s">
        <v>177</v>
      </c>
      <c r="D458" s="55"/>
      <c r="E458" s="56">
        <f>IF(D458="","",VLOOKUP(B448,'参照資料'!$A$5:$E$31,3,FALSE))</f>
      </c>
      <c r="F458" s="57">
        <f>IF(D458="","",VLOOKUP(B448,'参照資料'!$A$5:$E$31,2,FALSE)/100)</f>
      </c>
      <c r="G458" s="57">
        <f>IF(D458="","",VLOOKUP(B448,'参照資料'!$A$5:$E$31,4,FALSE)/100)</f>
      </c>
      <c r="H458" s="58">
        <f t="shared" si="68"/>
      </c>
      <c r="I458" s="163"/>
      <c r="J458" s="59">
        <f>IF(D458="","",VLOOKUP(B448,'参照資料'!$A$5:$E$31,5,FALSE)/100)</f>
      </c>
      <c r="K458" s="60">
        <f>IF(D458=0,0,I448*J458)</f>
        <v>0</v>
      </c>
      <c r="L458" s="61">
        <f t="shared" si="69"/>
      </c>
      <c r="M458" s="190"/>
      <c r="N458" s="193"/>
      <c r="O458" s="179"/>
      <c r="P458" s="182"/>
      <c r="Q458" s="70">
        <f>IF(D458="","",L458*P448)</f>
      </c>
      <c r="R458" s="185"/>
      <c r="S458" s="63">
        <f>IF(D458=0,0,Q458/R448)</f>
        <v>0</v>
      </c>
      <c r="T458" s="169"/>
      <c r="U458" s="166"/>
    </row>
    <row r="459" spans="1:21" ht="15" customHeight="1">
      <c r="A459" s="196"/>
      <c r="B459" s="199"/>
      <c r="C459" s="161" t="s">
        <v>178</v>
      </c>
      <c r="D459" s="55"/>
      <c r="E459" s="56">
        <f>IF(D459="","",VLOOKUP(B448,'参照資料'!$A$5:$E$31,3,FALSE))</f>
      </c>
      <c r="F459" s="57">
        <f>IF(D459="","",VLOOKUP(B448,'参照資料'!$A$5:$E$31,2,FALSE)/100)</f>
      </c>
      <c r="G459" s="57">
        <f>IF(D459="","",VLOOKUP(B448,'参照資料'!$A$5:$E$31,4,FALSE)/100)</f>
      </c>
      <c r="H459" s="58">
        <f t="shared" si="68"/>
      </c>
      <c r="I459" s="163"/>
      <c r="J459" s="59">
        <f>IF(D459="","",VLOOKUP(B448,'参照資料'!$A$5:$E$31,5,FALSE)/100)</f>
      </c>
      <c r="K459" s="60">
        <f>IF(D459=0,0,I448*J459)</f>
        <v>0</v>
      </c>
      <c r="L459" s="61">
        <f t="shared" si="69"/>
      </c>
      <c r="M459" s="191"/>
      <c r="N459" s="194"/>
      <c r="O459" s="180"/>
      <c r="P459" s="183"/>
      <c r="Q459" s="71">
        <f>IF(D459="","",L459*P448)</f>
      </c>
      <c r="R459" s="186"/>
      <c r="S459" s="72">
        <f>IF(D459=0,0,Q459/R448)</f>
        <v>0</v>
      </c>
      <c r="T459" s="169"/>
      <c r="U459" s="167"/>
    </row>
    <row r="460" spans="1:21" ht="15" customHeight="1">
      <c r="A460" s="197"/>
      <c r="B460" s="64" t="s">
        <v>48</v>
      </c>
      <c r="C460" s="175">
        <f>D460*E460/10*F460*G460</f>
        <v>0</v>
      </c>
      <c r="D460" s="176"/>
      <c r="E460" s="176"/>
      <c r="F460" s="176"/>
      <c r="G460" s="176"/>
      <c r="H460" s="176"/>
      <c r="I460" s="176"/>
      <c r="J460" s="176"/>
      <c r="K460" s="176"/>
      <c r="L460" s="176"/>
      <c r="M460" s="176"/>
      <c r="N460" s="176"/>
      <c r="O460" s="176"/>
      <c r="P460" s="176"/>
      <c r="Q460" s="176"/>
      <c r="R460" s="177"/>
      <c r="S460" s="77">
        <f>SUM(S448:S459)</f>
        <v>0</v>
      </c>
      <c r="T460" s="78"/>
      <c r="U460" s="79">
        <f>IF(B448="","",T448/S460)</f>
      </c>
    </row>
    <row r="461" spans="1:21" ht="15" customHeight="1">
      <c r="A461" s="195"/>
      <c r="B461" s="198"/>
      <c r="C461" s="161" t="s">
        <v>133</v>
      </c>
      <c r="D461" s="55"/>
      <c r="E461" s="56">
        <f>IF(D461="","",VLOOKUP(B461,'参照資料'!$A$5:$E$31,3,FALSE))</f>
      </c>
      <c r="F461" s="57">
        <f>IF(D461="","",VLOOKUP(B461,'参照資料'!$A$5:$E$31,2,FALSE)/100)</f>
      </c>
      <c r="G461" s="57">
        <f>IF(D461="","",VLOOKUP(B461,'参照資料'!$A$5:$E$31,4,FALSE)/100)</f>
      </c>
      <c r="H461" s="58">
        <f aca="true" t="shared" si="70" ref="H461:H472">IF(D461="","",D461*E461/10*F461*G461)</f>
      </c>
      <c r="I461" s="168">
        <v>8</v>
      </c>
      <c r="J461" s="59">
        <f>IF(D461="","",VLOOKUP(B461,'参照資料'!$A$5:$E$31,5,FALSE)/100)</f>
      </c>
      <c r="K461" s="60">
        <f>IF(D461=0,0,I461*J461)</f>
        <v>0</v>
      </c>
      <c r="L461" s="61">
        <f aca="true" t="shared" si="71" ref="L461:L472">IF(D461="","",H461*K461)</f>
      </c>
      <c r="M461" s="189"/>
      <c r="N461" s="192"/>
      <c r="O461" s="178">
        <f>IF(B461="","",INDEX(稼働日数,$AK$5+1,M461-1)/100)</f>
      </c>
      <c r="P461" s="181">
        <f>IF(B461="","",N461*O461)</f>
      </c>
      <c r="Q461" s="70">
        <f>IF(D461="","",L461*P461)</f>
      </c>
      <c r="R461" s="184"/>
      <c r="S461" s="63">
        <f>IF(D461=0,0,Q461/R461)</f>
        <v>0</v>
      </c>
      <c r="T461" s="164"/>
      <c r="U461" s="165"/>
    </row>
    <row r="462" spans="1:21" ht="15" customHeight="1">
      <c r="A462" s="196"/>
      <c r="B462" s="199"/>
      <c r="C462" s="161" t="s">
        <v>132</v>
      </c>
      <c r="D462" s="55"/>
      <c r="E462" s="56">
        <f>IF(D462="","",VLOOKUP(B461,'参照資料'!$A$5:$E$31,3,FALSE))</f>
      </c>
      <c r="F462" s="57">
        <f>IF(D462="","",VLOOKUP(B461,'参照資料'!$A$5:$E$31,2,FALSE)/100)</f>
      </c>
      <c r="G462" s="57">
        <f>IF(D462="","",VLOOKUP(B461,'参照資料'!$A$5:$E$31,4,FALSE)/100)</f>
      </c>
      <c r="H462" s="58">
        <f t="shared" si="70"/>
      </c>
      <c r="I462" s="163"/>
      <c r="J462" s="59">
        <f>IF(D462="","",VLOOKUP(B461,'参照資料'!$A$5:$E$31,5,FALSE)/100)</f>
      </c>
      <c r="K462" s="60">
        <f>IF(D462=0,0,I461*J462)</f>
        <v>0</v>
      </c>
      <c r="L462" s="61">
        <f t="shared" si="71"/>
      </c>
      <c r="M462" s="190"/>
      <c r="N462" s="193"/>
      <c r="O462" s="179"/>
      <c r="P462" s="182"/>
      <c r="Q462" s="70">
        <f>IF(D462="","",L462*P461)</f>
      </c>
      <c r="R462" s="185"/>
      <c r="S462" s="63">
        <f>IF(D462=0,0,Q462/R461)</f>
        <v>0</v>
      </c>
      <c r="T462" s="169"/>
      <c r="U462" s="166"/>
    </row>
    <row r="463" spans="1:21" ht="15" customHeight="1">
      <c r="A463" s="196"/>
      <c r="B463" s="199"/>
      <c r="C463" s="161" t="s">
        <v>131</v>
      </c>
      <c r="D463" s="55"/>
      <c r="E463" s="56">
        <f>IF(D463="","",VLOOKUP(B461,'参照資料'!$A$5:$E$31,3,FALSE))</f>
      </c>
      <c r="F463" s="57">
        <f>IF(D463="","",VLOOKUP(B461,'参照資料'!$A$5:$E$31,2,FALSE)/100)</f>
      </c>
      <c r="G463" s="57">
        <f>IF(D463="","",VLOOKUP(B461,'参照資料'!$A$5:$E$31,4,FALSE)/100)</f>
      </c>
      <c r="H463" s="58">
        <f t="shared" si="70"/>
      </c>
      <c r="I463" s="163"/>
      <c r="J463" s="59">
        <f>IF(D463="","",VLOOKUP(B461,'参照資料'!$A$5:$E$31,5,FALSE)/100)</f>
      </c>
      <c r="K463" s="60">
        <f>IF(D463=0,0,I461*J463)</f>
        <v>0</v>
      </c>
      <c r="L463" s="61">
        <f t="shared" si="71"/>
      </c>
      <c r="M463" s="190"/>
      <c r="N463" s="193"/>
      <c r="O463" s="179"/>
      <c r="P463" s="182"/>
      <c r="Q463" s="70">
        <f>IF(D463="","",L463*P461)</f>
      </c>
      <c r="R463" s="185"/>
      <c r="S463" s="63">
        <f>IF(D463=0,0,Q463/R461)</f>
        <v>0</v>
      </c>
      <c r="T463" s="169"/>
      <c r="U463" s="166"/>
    </row>
    <row r="464" spans="1:21" ht="15" customHeight="1">
      <c r="A464" s="196"/>
      <c r="B464" s="199"/>
      <c r="C464" s="161" t="s">
        <v>130</v>
      </c>
      <c r="D464" s="55"/>
      <c r="E464" s="56">
        <f>IF(D464="","",VLOOKUP(B461,'参照資料'!$A$5:$E$31,3,FALSE))</f>
      </c>
      <c r="F464" s="57">
        <f>IF(D464="","",VLOOKUP(B461,'参照資料'!$A$5:$E$31,2,FALSE)/100)</f>
      </c>
      <c r="G464" s="57">
        <f>IF(D464="","",VLOOKUP(B461,'参照資料'!$A$5:$E$31,4,FALSE)/100)</f>
      </c>
      <c r="H464" s="58">
        <f t="shared" si="70"/>
      </c>
      <c r="I464" s="163"/>
      <c r="J464" s="59">
        <f>IF(D464="","",VLOOKUP(B461,'参照資料'!$A$5:$E$31,5,FALSE)/100)</f>
      </c>
      <c r="K464" s="60">
        <f>IF(D464=0,0,I461*J464)</f>
        <v>0</v>
      </c>
      <c r="L464" s="61">
        <f t="shared" si="71"/>
      </c>
      <c r="M464" s="190"/>
      <c r="N464" s="193"/>
      <c r="O464" s="179"/>
      <c r="P464" s="182"/>
      <c r="Q464" s="70">
        <f>IF(D464="","",L464*P461)</f>
      </c>
      <c r="R464" s="185"/>
      <c r="S464" s="63">
        <f>IF(D464=0,0,Q464/R461)</f>
        <v>0</v>
      </c>
      <c r="T464" s="169"/>
      <c r="U464" s="166"/>
    </row>
    <row r="465" spans="1:21" ht="15" customHeight="1">
      <c r="A465" s="196"/>
      <c r="B465" s="199"/>
      <c r="C465" s="161" t="s">
        <v>128</v>
      </c>
      <c r="D465" s="55"/>
      <c r="E465" s="56">
        <f>IF(D465="","",VLOOKUP(B461,'参照資料'!$A$5:$E$31,3,FALSE))</f>
      </c>
      <c r="F465" s="57">
        <f>IF(D465="","",VLOOKUP(B461,'参照資料'!$A$5:$E$31,2,FALSE)/100)</f>
      </c>
      <c r="G465" s="57">
        <f>IF(D465="","",VLOOKUP(B461,'参照資料'!$A$5:$E$31,4,FALSE)/100)</f>
      </c>
      <c r="H465" s="58">
        <f t="shared" si="70"/>
      </c>
      <c r="I465" s="163"/>
      <c r="J465" s="59">
        <f>IF(D465="","",VLOOKUP(B461,'参照資料'!$A$5:$E$31,5,FALSE)/100)</f>
      </c>
      <c r="K465" s="60">
        <f>IF(D465=0,0,I461*J465)</f>
        <v>0</v>
      </c>
      <c r="L465" s="61">
        <f t="shared" si="71"/>
      </c>
      <c r="M465" s="190"/>
      <c r="N465" s="193"/>
      <c r="O465" s="179"/>
      <c r="P465" s="182"/>
      <c r="Q465" s="70">
        <f>IF(D465="","",L465*P461)</f>
      </c>
      <c r="R465" s="185"/>
      <c r="S465" s="63">
        <f>IF(D465=0,0,Q465/R461)</f>
        <v>0</v>
      </c>
      <c r="T465" s="169"/>
      <c r="U465" s="166"/>
    </row>
    <row r="466" spans="1:21" ht="15" customHeight="1">
      <c r="A466" s="196"/>
      <c r="B466" s="199"/>
      <c r="C466" s="161" t="s">
        <v>129</v>
      </c>
      <c r="D466" s="55"/>
      <c r="E466" s="56">
        <f>IF(D466="","",VLOOKUP(B461,'参照資料'!$A$5:$E$31,3,FALSE))</f>
      </c>
      <c r="F466" s="57">
        <f>IF(D466="","",VLOOKUP(B461,'参照資料'!$A$5:$E$31,2,FALSE)/100)</f>
      </c>
      <c r="G466" s="57">
        <f>IF(D466="","",VLOOKUP(B461,'参照資料'!$A$5:$E$31,4,FALSE)/100)</f>
      </c>
      <c r="H466" s="58">
        <f t="shared" si="70"/>
      </c>
      <c r="I466" s="163"/>
      <c r="J466" s="59">
        <f>IF(D466="","",VLOOKUP(B461,'参照資料'!$A$5:$E$31,5,FALSE)/100)</f>
      </c>
      <c r="K466" s="60">
        <f>IF(D466=0,0,I461*J466)</f>
        <v>0</v>
      </c>
      <c r="L466" s="61">
        <f t="shared" si="71"/>
      </c>
      <c r="M466" s="190"/>
      <c r="N466" s="193"/>
      <c r="O466" s="179"/>
      <c r="P466" s="182"/>
      <c r="Q466" s="70">
        <f>IF(D466="","",L466*P461)</f>
      </c>
      <c r="R466" s="185"/>
      <c r="S466" s="63">
        <f>IF(D466=0,0,Q466/R461)</f>
        <v>0</v>
      </c>
      <c r="T466" s="169"/>
      <c r="U466" s="166"/>
    </row>
    <row r="467" spans="1:21" ht="15" customHeight="1">
      <c r="A467" s="196"/>
      <c r="B467" s="199"/>
      <c r="C467" s="162" t="s">
        <v>52</v>
      </c>
      <c r="D467" s="93"/>
      <c r="E467" s="94">
        <f>IF(D467="","",VLOOKUP(B461,'参照資料'!$A$5:$E$31,3,FALSE))</f>
      </c>
      <c r="F467" s="95">
        <f>IF(D467="","",VLOOKUP(B461,'参照資料'!$A$5:$E$31,2,FALSE)/100)</f>
      </c>
      <c r="G467" s="95">
        <f>IF(D467="","",VLOOKUP(B461,'参照資料'!$A$5:$E$31,4,FALSE)/100)</f>
      </c>
      <c r="H467" s="96">
        <f t="shared" si="70"/>
      </c>
      <c r="I467" s="163"/>
      <c r="J467" s="98">
        <f>IF(D467="","",VLOOKUP(B461,'参照資料'!$A$5:$E$31,5,FALSE)/100)</f>
      </c>
      <c r="K467" s="99">
        <f>IF(D467=0,0,I461*J467)</f>
        <v>0</v>
      </c>
      <c r="L467" s="100">
        <f t="shared" si="71"/>
      </c>
      <c r="M467" s="190"/>
      <c r="N467" s="193"/>
      <c r="O467" s="179"/>
      <c r="P467" s="182"/>
      <c r="Q467" s="101">
        <f>IF(D467="","",L467*P461)</f>
      </c>
      <c r="R467" s="185"/>
      <c r="S467" s="102">
        <f>IF(D467=0,0,Q467/R461)</f>
        <v>0</v>
      </c>
      <c r="T467" s="169"/>
      <c r="U467" s="166"/>
    </row>
    <row r="468" spans="1:21" ht="15" customHeight="1">
      <c r="A468" s="196"/>
      <c r="B468" s="199"/>
      <c r="C468" s="161" t="s">
        <v>33</v>
      </c>
      <c r="D468" s="55"/>
      <c r="E468" s="56">
        <f>IF(D468="","",VLOOKUP(B461,'参照資料'!$A$5:$E$31,3,FALSE))</f>
      </c>
      <c r="F468" s="57">
        <f>IF(D468="","",VLOOKUP(B461,'参照資料'!$A$5:$E$31,2,FALSE)/100)</f>
      </c>
      <c r="G468" s="57">
        <f>IF(D468="","",VLOOKUP(B461,'参照資料'!$A$5:$E$31,4,FALSE)/100)</f>
      </c>
      <c r="H468" s="97">
        <f t="shared" si="70"/>
      </c>
      <c r="I468" s="163"/>
      <c r="J468" s="59">
        <f>IF(D468="","",VLOOKUP(B461,'参照資料'!$A$5:$E$31,5,FALSE)/100)</f>
      </c>
      <c r="K468" s="60">
        <f>IF(D468=0,0,I461*J468)</f>
        <v>0</v>
      </c>
      <c r="L468" s="61">
        <f t="shared" si="71"/>
      </c>
      <c r="M468" s="190"/>
      <c r="N468" s="193"/>
      <c r="O468" s="179"/>
      <c r="P468" s="182"/>
      <c r="Q468" s="70">
        <f>IF(D468="","",L468*P461)</f>
      </c>
      <c r="R468" s="185"/>
      <c r="S468" s="63">
        <f>IF(D468=0,0,Q468/R461)</f>
        <v>0</v>
      </c>
      <c r="T468" s="169"/>
      <c r="U468" s="166"/>
    </row>
    <row r="469" spans="1:21" ht="15" customHeight="1">
      <c r="A469" s="196"/>
      <c r="B469" s="199"/>
      <c r="C469" s="161" t="s">
        <v>34</v>
      </c>
      <c r="D469" s="55"/>
      <c r="E469" s="56">
        <f>IF(D469="","",VLOOKUP(B461,'参照資料'!$A$5:$E$31,3,FALSE))</f>
      </c>
      <c r="F469" s="57">
        <f>IF(D469="","",VLOOKUP(B461,'参照資料'!$A$5:$E$31,2,FALSE)/100)</f>
      </c>
      <c r="G469" s="57">
        <f>IF(D469="","",VLOOKUP(B461,'参照資料'!$A$5:$E$31,4,FALSE)/100)</f>
      </c>
      <c r="H469" s="97">
        <f t="shared" si="70"/>
      </c>
      <c r="I469" s="163"/>
      <c r="J469" s="59">
        <f>IF(D469="","",VLOOKUP(B461,'参照資料'!$A$5:$E$31,5,FALSE)/100)</f>
      </c>
      <c r="K469" s="60">
        <f>IF(D469=0,0,I461*J469)</f>
        <v>0</v>
      </c>
      <c r="L469" s="61">
        <f t="shared" si="71"/>
      </c>
      <c r="M469" s="190"/>
      <c r="N469" s="193"/>
      <c r="O469" s="179"/>
      <c r="P469" s="182"/>
      <c r="Q469" s="70">
        <f>IF(D469="","",L469*P461)</f>
      </c>
      <c r="R469" s="185"/>
      <c r="S469" s="63">
        <f>IF(D469=0,0,Q469/R461)</f>
        <v>0</v>
      </c>
      <c r="T469" s="169"/>
      <c r="U469" s="166"/>
    </row>
    <row r="470" spans="1:21" ht="15" customHeight="1">
      <c r="A470" s="196"/>
      <c r="B470" s="199"/>
      <c r="C470" s="161" t="s">
        <v>176</v>
      </c>
      <c r="D470" s="55"/>
      <c r="E470" s="56">
        <f>IF(D470="","",VLOOKUP(B461,'参照資料'!$A$5:$E$31,3,FALSE))</f>
      </c>
      <c r="F470" s="57">
        <f>IF(D470="","",VLOOKUP(B461,'参照資料'!$A$5:$E$31,2,FALSE)/100)</f>
      </c>
      <c r="G470" s="57">
        <f>IF(D470="","",VLOOKUP(B461,'参照資料'!$A$5:$E$31,4,FALSE)/100)</f>
      </c>
      <c r="H470" s="58">
        <f t="shared" si="70"/>
      </c>
      <c r="I470" s="163"/>
      <c r="J470" s="59">
        <f>IF(D470="","",VLOOKUP(B461,'参照資料'!$A$5:$E$31,5,FALSE)/100)</f>
      </c>
      <c r="K470" s="60">
        <f>IF(D470=0,0,I461*J470)</f>
        <v>0</v>
      </c>
      <c r="L470" s="61">
        <f t="shared" si="71"/>
      </c>
      <c r="M470" s="190"/>
      <c r="N470" s="193"/>
      <c r="O470" s="179"/>
      <c r="P470" s="182"/>
      <c r="Q470" s="70">
        <f>IF(D470="","",L470*P461)</f>
      </c>
      <c r="R470" s="185"/>
      <c r="S470" s="63">
        <f>IF(D470=0,0,Q470/R461)</f>
        <v>0</v>
      </c>
      <c r="T470" s="169"/>
      <c r="U470" s="166"/>
    </row>
    <row r="471" spans="1:21" ht="15" customHeight="1">
      <c r="A471" s="196"/>
      <c r="B471" s="199"/>
      <c r="C471" s="161" t="s">
        <v>177</v>
      </c>
      <c r="D471" s="55"/>
      <c r="E471" s="56">
        <f>IF(D471="","",VLOOKUP(B461,'参照資料'!$A$5:$E$31,3,FALSE))</f>
      </c>
      <c r="F471" s="57">
        <f>IF(D471="","",VLOOKUP(B461,'参照資料'!$A$5:$E$31,2,FALSE)/100)</f>
      </c>
      <c r="G471" s="57">
        <f>IF(D471="","",VLOOKUP(B461,'参照資料'!$A$5:$E$31,4,FALSE)/100)</f>
      </c>
      <c r="H471" s="58">
        <f t="shared" si="70"/>
      </c>
      <c r="I471" s="163"/>
      <c r="J471" s="59">
        <f>IF(D471="","",VLOOKUP(B461,'参照資料'!$A$5:$E$31,5,FALSE)/100)</f>
      </c>
      <c r="K471" s="60">
        <f>IF(D471=0,0,I461*J471)</f>
        <v>0</v>
      </c>
      <c r="L471" s="61">
        <f t="shared" si="71"/>
      </c>
      <c r="M471" s="190"/>
      <c r="N471" s="193"/>
      <c r="O471" s="179"/>
      <c r="P471" s="182"/>
      <c r="Q471" s="70">
        <f>IF(D471="","",L471*P461)</f>
      </c>
      <c r="R471" s="185"/>
      <c r="S471" s="63">
        <f>IF(D471=0,0,Q471/R461)</f>
        <v>0</v>
      </c>
      <c r="T471" s="169"/>
      <c r="U471" s="166"/>
    </row>
    <row r="472" spans="1:21" ht="15" customHeight="1">
      <c r="A472" s="196"/>
      <c r="B472" s="199"/>
      <c r="C472" s="161" t="s">
        <v>178</v>
      </c>
      <c r="D472" s="55"/>
      <c r="E472" s="56">
        <f>IF(D472="","",VLOOKUP(B461,'参照資料'!$A$5:$E$31,3,FALSE))</f>
      </c>
      <c r="F472" s="57">
        <f>IF(D472="","",VLOOKUP(B461,'参照資料'!$A$5:$E$31,2,FALSE)/100)</f>
      </c>
      <c r="G472" s="57">
        <f>IF(D472="","",VLOOKUP(B461,'参照資料'!$A$5:$E$31,4,FALSE)/100)</f>
      </c>
      <c r="H472" s="58">
        <f t="shared" si="70"/>
      </c>
      <c r="I472" s="163"/>
      <c r="J472" s="59">
        <f>IF(D472="","",VLOOKUP(B461,'参照資料'!$A$5:$E$31,5,FALSE)/100)</f>
      </c>
      <c r="K472" s="60">
        <f>IF(D472=0,0,I461*J472)</f>
        <v>0</v>
      </c>
      <c r="L472" s="61">
        <f t="shared" si="71"/>
      </c>
      <c r="M472" s="191"/>
      <c r="N472" s="194"/>
      <c r="O472" s="180"/>
      <c r="P472" s="183"/>
      <c r="Q472" s="71">
        <f>IF(D472="","",L472*P461)</f>
      </c>
      <c r="R472" s="186"/>
      <c r="S472" s="72">
        <f>IF(D472=0,0,Q472/R461)</f>
        <v>0</v>
      </c>
      <c r="T472" s="169"/>
      <c r="U472" s="167"/>
    </row>
    <row r="473" spans="1:21" ht="15" customHeight="1">
      <c r="A473" s="197"/>
      <c r="B473" s="64" t="s">
        <v>48</v>
      </c>
      <c r="C473" s="175">
        <f>D473*E473/10*F473*G473</f>
        <v>0</v>
      </c>
      <c r="D473" s="176"/>
      <c r="E473" s="176"/>
      <c r="F473" s="176"/>
      <c r="G473" s="176"/>
      <c r="H473" s="176"/>
      <c r="I473" s="176"/>
      <c r="J473" s="176"/>
      <c r="K473" s="176"/>
      <c r="L473" s="176"/>
      <c r="M473" s="176"/>
      <c r="N473" s="176"/>
      <c r="O473" s="176"/>
      <c r="P473" s="176"/>
      <c r="Q473" s="176"/>
      <c r="R473" s="177"/>
      <c r="S473" s="77">
        <f>SUM(S461:S472)</f>
        <v>0</v>
      </c>
      <c r="T473" s="78"/>
      <c r="U473" s="79">
        <f>IF(B461="","",T461/S473)</f>
      </c>
    </row>
    <row r="474" spans="1:21" ht="15" customHeight="1">
      <c r="A474" s="195"/>
      <c r="B474" s="198"/>
      <c r="C474" s="161" t="s">
        <v>133</v>
      </c>
      <c r="D474" s="55"/>
      <c r="E474" s="56">
        <f>IF(D474="","",VLOOKUP(B474,'参照資料'!$A$5:$E$31,3,FALSE))</f>
      </c>
      <c r="F474" s="57">
        <f>IF(D474="","",VLOOKUP(B474,'参照資料'!$A$5:$E$31,2,FALSE)/100)</f>
      </c>
      <c r="G474" s="57">
        <f>IF(D474="","",VLOOKUP(B474,'参照資料'!$A$5:$E$31,4,FALSE)/100)</f>
      </c>
      <c r="H474" s="58">
        <f aca="true" t="shared" si="72" ref="H474:H485">IF(D474="","",D474*E474/10*F474*G474)</f>
      </c>
      <c r="I474" s="168">
        <v>8</v>
      </c>
      <c r="J474" s="59">
        <f>IF(D474="","",VLOOKUP(B474,'参照資料'!$A$5:$E$31,5,FALSE)/100)</f>
      </c>
      <c r="K474" s="60">
        <f>IF(D474=0,0,I474*J474)</f>
        <v>0</v>
      </c>
      <c r="L474" s="61">
        <f aca="true" t="shared" si="73" ref="L474:L485">IF(D474="","",H474*K474)</f>
      </c>
      <c r="M474" s="189"/>
      <c r="N474" s="192"/>
      <c r="O474" s="178">
        <f>IF(B474="","",INDEX(稼働日数,$AK$5+1,M474-1)/100)</f>
      </c>
      <c r="P474" s="181">
        <f>IF(B474="","",N474*O474)</f>
      </c>
      <c r="Q474" s="70">
        <f>IF(D474="","",L474*P474)</f>
      </c>
      <c r="R474" s="184"/>
      <c r="S474" s="63">
        <f>IF(D474=0,0,Q474/R474)</f>
        <v>0</v>
      </c>
      <c r="T474" s="164"/>
      <c r="U474" s="165"/>
    </row>
    <row r="475" spans="1:21" ht="15" customHeight="1">
      <c r="A475" s="196"/>
      <c r="B475" s="199"/>
      <c r="C475" s="161" t="s">
        <v>132</v>
      </c>
      <c r="D475" s="55"/>
      <c r="E475" s="56">
        <f>IF(D475="","",VLOOKUP(B474,'参照資料'!$A$5:$E$31,3,FALSE))</f>
      </c>
      <c r="F475" s="57">
        <f>IF(D475="","",VLOOKUP(B474,'参照資料'!$A$5:$E$31,2,FALSE)/100)</f>
      </c>
      <c r="G475" s="57">
        <f>IF(D475="","",VLOOKUP(B474,'参照資料'!$A$5:$E$31,4,FALSE)/100)</f>
      </c>
      <c r="H475" s="58">
        <f t="shared" si="72"/>
      </c>
      <c r="I475" s="163"/>
      <c r="J475" s="59">
        <f>IF(D475="","",VLOOKUP(B474,'参照資料'!$A$5:$E$31,5,FALSE)/100)</f>
      </c>
      <c r="K475" s="60">
        <f>IF(D475=0,0,I474*J475)</f>
        <v>0</v>
      </c>
      <c r="L475" s="61">
        <f t="shared" si="73"/>
      </c>
      <c r="M475" s="190"/>
      <c r="N475" s="193"/>
      <c r="O475" s="179"/>
      <c r="P475" s="182"/>
      <c r="Q475" s="70">
        <f>IF(D475="","",L475*P474)</f>
      </c>
      <c r="R475" s="185"/>
      <c r="S475" s="63">
        <f>IF(D475=0,0,Q475/R474)</f>
        <v>0</v>
      </c>
      <c r="T475" s="169"/>
      <c r="U475" s="166"/>
    </row>
    <row r="476" spans="1:21" ht="15" customHeight="1">
      <c r="A476" s="196"/>
      <c r="B476" s="199"/>
      <c r="C476" s="161" t="s">
        <v>131</v>
      </c>
      <c r="D476" s="55"/>
      <c r="E476" s="56">
        <f>IF(D476="","",VLOOKUP(B474,'参照資料'!$A$5:$E$31,3,FALSE))</f>
      </c>
      <c r="F476" s="57">
        <f>IF(D476="","",VLOOKUP(B474,'参照資料'!$A$5:$E$31,2,FALSE)/100)</f>
      </c>
      <c r="G476" s="57">
        <f>IF(D476="","",VLOOKUP(B474,'参照資料'!$A$5:$E$31,4,FALSE)/100)</f>
      </c>
      <c r="H476" s="58">
        <f t="shared" si="72"/>
      </c>
      <c r="I476" s="163"/>
      <c r="J476" s="59">
        <f>IF(D476="","",VLOOKUP(B474,'参照資料'!$A$5:$E$31,5,FALSE)/100)</f>
      </c>
      <c r="K476" s="60">
        <f>IF(D476=0,0,I474*J476)</f>
        <v>0</v>
      </c>
      <c r="L476" s="61">
        <f t="shared" si="73"/>
      </c>
      <c r="M476" s="190"/>
      <c r="N476" s="193"/>
      <c r="O476" s="179"/>
      <c r="P476" s="182"/>
      <c r="Q476" s="70">
        <f>IF(D476="","",L476*P474)</f>
      </c>
      <c r="R476" s="185"/>
      <c r="S476" s="63">
        <f>IF(D476=0,0,Q476/R474)</f>
        <v>0</v>
      </c>
      <c r="T476" s="169"/>
      <c r="U476" s="166"/>
    </row>
    <row r="477" spans="1:21" ht="15" customHeight="1">
      <c r="A477" s="196"/>
      <c r="B477" s="199"/>
      <c r="C477" s="161" t="s">
        <v>130</v>
      </c>
      <c r="D477" s="55"/>
      <c r="E477" s="56">
        <f>IF(D477="","",VLOOKUP(B474,'参照資料'!$A$5:$E$31,3,FALSE))</f>
      </c>
      <c r="F477" s="57">
        <f>IF(D477="","",VLOOKUP(B474,'参照資料'!$A$5:$E$31,2,FALSE)/100)</f>
      </c>
      <c r="G477" s="57">
        <f>IF(D477="","",VLOOKUP(B474,'参照資料'!$A$5:$E$31,4,FALSE)/100)</f>
      </c>
      <c r="H477" s="58">
        <f t="shared" si="72"/>
      </c>
      <c r="I477" s="163"/>
      <c r="J477" s="59">
        <f>IF(D477="","",VLOOKUP(B474,'参照資料'!$A$5:$E$31,5,FALSE)/100)</f>
      </c>
      <c r="K477" s="60">
        <f>IF(D477=0,0,I474*J477)</f>
        <v>0</v>
      </c>
      <c r="L477" s="61">
        <f t="shared" si="73"/>
      </c>
      <c r="M477" s="190"/>
      <c r="N477" s="193"/>
      <c r="O477" s="179"/>
      <c r="P477" s="182"/>
      <c r="Q477" s="70">
        <f>IF(D477="","",L477*P474)</f>
      </c>
      <c r="R477" s="185"/>
      <c r="S477" s="63">
        <f>IF(D477=0,0,Q477/R474)</f>
        <v>0</v>
      </c>
      <c r="T477" s="169"/>
      <c r="U477" s="166"/>
    </row>
    <row r="478" spans="1:21" ht="15" customHeight="1">
      <c r="A478" s="196"/>
      <c r="B478" s="199"/>
      <c r="C478" s="161" t="s">
        <v>128</v>
      </c>
      <c r="D478" s="55"/>
      <c r="E478" s="56">
        <f>IF(D478="","",VLOOKUP(B474,'参照資料'!$A$5:$E$31,3,FALSE))</f>
      </c>
      <c r="F478" s="57">
        <f>IF(D478="","",VLOOKUP(B474,'参照資料'!$A$5:$E$31,2,FALSE)/100)</f>
      </c>
      <c r="G478" s="57">
        <f>IF(D478="","",VLOOKUP(B474,'参照資料'!$A$5:$E$31,4,FALSE)/100)</f>
      </c>
      <c r="H478" s="58">
        <f t="shared" si="72"/>
      </c>
      <c r="I478" s="163"/>
      <c r="J478" s="59">
        <f>IF(D478="","",VLOOKUP(B474,'参照資料'!$A$5:$E$31,5,FALSE)/100)</f>
      </c>
      <c r="K478" s="60">
        <f>IF(D478=0,0,I474*J478)</f>
        <v>0</v>
      </c>
      <c r="L478" s="61">
        <f t="shared" si="73"/>
      </c>
      <c r="M478" s="190"/>
      <c r="N478" s="193"/>
      <c r="O478" s="179"/>
      <c r="P478" s="182"/>
      <c r="Q478" s="70">
        <f>IF(D478="","",L478*P474)</f>
      </c>
      <c r="R478" s="185"/>
      <c r="S478" s="63">
        <f>IF(D478=0,0,Q478/R474)</f>
        <v>0</v>
      </c>
      <c r="T478" s="169"/>
      <c r="U478" s="166"/>
    </row>
    <row r="479" spans="1:21" ht="15" customHeight="1">
      <c r="A479" s="196"/>
      <c r="B479" s="199"/>
      <c r="C479" s="161" t="s">
        <v>129</v>
      </c>
      <c r="D479" s="55"/>
      <c r="E479" s="56">
        <f>IF(D479="","",VLOOKUP(B474,'参照資料'!$A$5:$E$31,3,FALSE))</f>
      </c>
      <c r="F479" s="57">
        <f>IF(D479="","",VLOOKUP(B474,'参照資料'!$A$5:$E$31,2,FALSE)/100)</f>
      </c>
      <c r="G479" s="57">
        <f>IF(D479="","",VLOOKUP(B474,'参照資料'!$A$5:$E$31,4,FALSE)/100)</f>
      </c>
      <c r="H479" s="58">
        <f t="shared" si="72"/>
      </c>
      <c r="I479" s="163"/>
      <c r="J479" s="59">
        <f>IF(D479="","",VLOOKUP(B474,'参照資料'!$A$5:$E$31,5,FALSE)/100)</f>
      </c>
      <c r="K479" s="60">
        <f>IF(D479=0,0,I474*J479)</f>
        <v>0</v>
      </c>
      <c r="L479" s="61">
        <f t="shared" si="73"/>
      </c>
      <c r="M479" s="190"/>
      <c r="N479" s="193"/>
      <c r="O479" s="179"/>
      <c r="P479" s="182"/>
      <c r="Q479" s="70">
        <f>IF(D479="","",L479*P474)</f>
      </c>
      <c r="R479" s="185"/>
      <c r="S479" s="63">
        <f>IF(D479=0,0,Q479/R474)</f>
        <v>0</v>
      </c>
      <c r="T479" s="169"/>
      <c r="U479" s="166"/>
    </row>
    <row r="480" spans="1:21" ht="15" customHeight="1">
      <c r="A480" s="196"/>
      <c r="B480" s="199"/>
      <c r="C480" s="162" t="s">
        <v>52</v>
      </c>
      <c r="D480" s="93"/>
      <c r="E480" s="94">
        <f>IF(D480="","",VLOOKUP(B474,'参照資料'!$A$5:$E$31,3,FALSE))</f>
      </c>
      <c r="F480" s="95">
        <f>IF(D480="","",VLOOKUP(B474,'参照資料'!$A$5:$E$31,2,FALSE)/100)</f>
      </c>
      <c r="G480" s="95">
        <f>IF(D480="","",VLOOKUP(B474,'参照資料'!$A$5:$E$31,4,FALSE)/100)</f>
      </c>
      <c r="H480" s="96">
        <f t="shared" si="72"/>
      </c>
      <c r="I480" s="163"/>
      <c r="J480" s="98">
        <f>IF(D480="","",VLOOKUP(B474,'参照資料'!$A$5:$E$31,5,FALSE)/100)</f>
      </c>
      <c r="K480" s="99">
        <f>IF(D480=0,0,I474*J480)</f>
        <v>0</v>
      </c>
      <c r="L480" s="100">
        <f t="shared" si="73"/>
      </c>
      <c r="M480" s="190"/>
      <c r="N480" s="193"/>
      <c r="O480" s="179"/>
      <c r="P480" s="182"/>
      <c r="Q480" s="101">
        <f>IF(D480="","",L480*P474)</f>
      </c>
      <c r="R480" s="185"/>
      <c r="S480" s="102">
        <f>IF(D480=0,0,Q480/R474)</f>
        <v>0</v>
      </c>
      <c r="T480" s="169"/>
      <c r="U480" s="166"/>
    </row>
    <row r="481" spans="1:21" ht="15" customHeight="1">
      <c r="A481" s="196"/>
      <c r="B481" s="199"/>
      <c r="C481" s="161" t="s">
        <v>33</v>
      </c>
      <c r="D481" s="55"/>
      <c r="E481" s="56">
        <f>IF(D481="","",VLOOKUP(B474,'参照資料'!$A$5:$E$31,3,FALSE))</f>
      </c>
      <c r="F481" s="57">
        <f>IF(D481="","",VLOOKUP(B474,'参照資料'!$A$5:$E$31,2,FALSE)/100)</f>
      </c>
      <c r="G481" s="57">
        <f>IF(D481="","",VLOOKUP(B474,'参照資料'!$A$5:$E$31,4,FALSE)/100)</f>
      </c>
      <c r="H481" s="97">
        <f t="shared" si="72"/>
      </c>
      <c r="I481" s="163"/>
      <c r="J481" s="59">
        <f>IF(D481="","",VLOOKUP(B474,'参照資料'!$A$5:$E$31,5,FALSE)/100)</f>
      </c>
      <c r="K481" s="60">
        <f>IF(D481=0,0,I474*J481)</f>
        <v>0</v>
      </c>
      <c r="L481" s="61">
        <f t="shared" si="73"/>
      </c>
      <c r="M481" s="190"/>
      <c r="N481" s="193"/>
      <c r="O481" s="179"/>
      <c r="P481" s="182"/>
      <c r="Q481" s="70">
        <f>IF(D481="","",L481*P474)</f>
      </c>
      <c r="R481" s="185"/>
      <c r="S481" s="63">
        <f>IF(D481=0,0,Q481/R474)</f>
        <v>0</v>
      </c>
      <c r="T481" s="169"/>
      <c r="U481" s="166"/>
    </row>
    <row r="482" spans="1:21" ht="15" customHeight="1">
      <c r="A482" s="196"/>
      <c r="B482" s="199"/>
      <c r="C482" s="161" t="s">
        <v>34</v>
      </c>
      <c r="D482" s="55"/>
      <c r="E482" s="56">
        <f>IF(D482="","",VLOOKUP(B474,'参照資料'!$A$5:$E$31,3,FALSE))</f>
      </c>
      <c r="F482" s="57">
        <f>IF(D482="","",VLOOKUP(B474,'参照資料'!$A$5:$E$31,2,FALSE)/100)</f>
      </c>
      <c r="G482" s="57">
        <f>IF(D482="","",VLOOKUP(B474,'参照資料'!$A$5:$E$31,4,FALSE)/100)</f>
      </c>
      <c r="H482" s="97">
        <f t="shared" si="72"/>
      </c>
      <c r="I482" s="163"/>
      <c r="J482" s="59">
        <f>IF(D482="","",VLOOKUP(B474,'参照資料'!$A$5:$E$31,5,FALSE)/100)</f>
      </c>
      <c r="K482" s="60">
        <f>IF(D482=0,0,I474*J482)</f>
        <v>0</v>
      </c>
      <c r="L482" s="61">
        <f t="shared" si="73"/>
      </c>
      <c r="M482" s="190"/>
      <c r="N482" s="193"/>
      <c r="O482" s="179"/>
      <c r="P482" s="182"/>
      <c r="Q482" s="70">
        <f>IF(D482="","",L482*P474)</f>
      </c>
      <c r="R482" s="185"/>
      <c r="S482" s="63">
        <f>IF(D482=0,0,Q482/R474)</f>
        <v>0</v>
      </c>
      <c r="T482" s="169"/>
      <c r="U482" s="166"/>
    </row>
    <row r="483" spans="1:21" ht="15" customHeight="1">
      <c r="A483" s="196"/>
      <c r="B483" s="199"/>
      <c r="C483" s="161" t="s">
        <v>176</v>
      </c>
      <c r="D483" s="55"/>
      <c r="E483" s="56">
        <f>IF(D483="","",VLOOKUP(B474,'参照資料'!$A$5:$E$31,3,FALSE))</f>
      </c>
      <c r="F483" s="57">
        <f>IF(D483="","",VLOOKUP(B474,'参照資料'!$A$5:$E$31,2,FALSE)/100)</f>
      </c>
      <c r="G483" s="57">
        <f>IF(D483="","",VLOOKUP(B474,'参照資料'!$A$5:$E$31,4,FALSE)/100)</f>
      </c>
      <c r="H483" s="58">
        <f t="shared" si="72"/>
      </c>
      <c r="I483" s="163"/>
      <c r="J483" s="59">
        <f>IF(D483="","",VLOOKUP(B474,'参照資料'!$A$5:$E$31,5,FALSE)/100)</f>
      </c>
      <c r="K483" s="60">
        <f>IF(D483=0,0,I474*J483)</f>
        <v>0</v>
      </c>
      <c r="L483" s="61">
        <f t="shared" si="73"/>
      </c>
      <c r="M483" s="190"/>
      <c r="N483" s="193"/>
      <c r="O483" s="179"/>
      <c r="P483" s="182"/>
      <c r="Q483" s="70">
        <f>IF(D483="","",L483*P474)</f>
      </c>
      <c r="R483" s="185"/>
      <c r="S483" s="63">
        <f>IF(D483=0,0,Q483/R474)</f>
        <v>0</v>
      </c>
      <c r="T483" s="169"/>
      <c r="U483" s="166"/>
    </row>
    <row r="484" spans="1:21" ht="15" customHeight="1">
      <c r="A484" s="196"/>
      <c r="B484" s="199"/>
      <c r="C484" s="161" t="s">
        <v>177</v>
      </c>
      <c r="D484" s="55"/>
      <c r="E484" s="56">
        <f>IF(D484="","",VLOOKUP(B474,'参照資料'!$A$5:$E$31,3,FALSE))</f>
      </c>
      <c r="F484" s="57">
        <f>IF(D484="","",VLOOKUP(B474,'参照資料'!$A$5:$E$31,2,FALSE)/100)</f>
      </c>
      <c r="G484" s="57">
        <f>IF(D484="","",VLOOKUP(B474,'参照資料'!$A$5:$E$31,4,FALSE)/100)</f>
      </c>
      <c r="H484" s="58">
        <f t="shared" si="72"/>
      </c>
      <c r="I484" s="163"/>
      <c r="J484" s="59">
        <f>IF(D484="","",VLOOKUP(B474,'参照資料'!$A$5:$E$31,5,FALSE)/100)</f>
      </c>
      <c r="K484" s="60">
        <f>IF(D484=0,0,I474*J484)</f>
        <v>0</v>
      </c>
      <c r="L484" s="61">
        <f t="shared" si="73"/>
      </c>
      <c r="M484" s="190"/>
      <c r="N484" s="193"/>
      <c r="O484" s="179"/>
      <c r="P484" s="182"/>
      <c r="Q484" s="70">
        <f>IF(D484="","",L484*P474)</f>
      </c>
      <c r="R484" s="185"/>
      <c r="S484" s="63">
        <f>IF(D484=0,0,Q484/R474)</f>
        <v>0</v>
      </c>
      <c r="T484" s="169"/>
      <c r="U484" s="166"/>
    </row>
    <row r="485" spans="1:21" ht="15" customHeight="1">
      <c r="A485" s="196"/>
      <c r="B485" s="199"/>
      <c r="C485" s="161" t="s">
        <v>178</v>
      </c>
      <c r="D485" s="55"/>
      <c r="E485" s="56">
        <f>IF(D485="","",VLOOKUP(B474,'参照資料'!$A$5:$E$31,3,FALSE))</f>
      </c>
      <c r="F485" s="57">
        <f>IF(D485="","",VLOOKUP(B474,'参照資料'!$A$5:$E$31,2,FALSE)/100)</f>
      </c>
      <c r="G485" s="57">
        <f>IF(D485="","",VLOOKUP(B474,'参照資料'!$A$5:$E$31,4,FALSE)/100)</f>
      </c>
      <c r="H485" s="58">
        <f t="shared" si="72"/>
      </c>
      <c r="I485" s="163"/>
      <c r="J485" s="59">
        <f>IF(D485="","",VLOOKUP(B474,'参照資料'!$A$5:$E$31,5,FALSE)/100)</f>
      </c>
      <c r="K485" s="60">
        <f>IF(D485=0,0,I474*J485)</f>
        <v>0</v>
      </c>
      <c r="L485" s="61">
        <f t="shared" si="73"/>
      </c>
      <c r="M485" s="191"/>
      <c r="N485" s="194"/>
      <c r="O485" s="180"/>
      <c r="P485" s="183"/>
      <c r="Q485" s="71">
        <f>IF(D485="","",L485*P474)</f>
      </c>
      <c r="R485" s="186"/>
      <c r="S485" s="72">
        <f>IF(D485=0,0,Q485/R474)</f>
        <v>0</v>
      </c>
      <c r="T485" s="169"/>
      <c r="U485" s="167"/>
    </row>
    <row r="486" spans="1:21" ht="15" customHeight="1">
      <c r="A486" s="197"/>
      <c r="B486" s="64" t="s">
        <v>48</v>
      </c>
      <c r="C486" s="175">
        <f>D486*E486/10*F486*G486</f>
        <v>0</v>
      </c>
      <c r="D486" s="176"/>
      <c r="E486" s="176"/>
      <c r="F486" s="176"/>
      <c r="G486" s="176"/>
      <c r="H486" s="176"/>
      <c r="I486" s="176"/>
      <c r="J486" s="176"/>
      <c r="K486" s="176"/>
      <c r="L486" s="176"/>
      <c r="M486" s="176"/>
      <c r="N486" s="176"/>
      <c r="O486" s="176"/>
      <c r="P486" s="176"/>
      <c r="Q486" s="176"/>
      <c r="R486" s="177"/>
      <c r="S486" s="77">
        <f>SUM(S474:S485)</f>
        <v>0</v>
      </c>
      <c r="T486" s="78"/>
      <c r="U486" s="79">
        <f>IF(B474="","",T474/S486)</f>
      </c>
    </row>
    <row r="487" spans="1:21" ht="15" customHeight="1">
      <c r="A487" s="195"/>
      <c r="B487" s="198"/>
      <c r="C487" s="161" t="s">
        <v>133</v>
      </c>
      <c r="D487" s="55"/>
      <c r="E487" s="56">
        <f>IF(D487="","",VLOOKUP(B487,'参照資料'!$A$5:$E$31,3,FALSE))</f>
      </c>
      <c r="F487" s="57">
        <f>IF(D487="","",VLOOKUP(B487,'参照資料'!$A$5:$E$31,2,FALSE)/100)</f>
      </c>
      <c r="G487" s="57">
        <f>IF(D487="","",VLOOKUP(B487,'参照資料'!$A$5:$E$31,4,FALSE)/100)</f>
      </c>
      <c r="H487" s="58">
        <f aca="true" t="shared" si="74" ref="H487:H498">IF(D487="","",D487*E487/10*F487*G487)</f>
      </c>
      <c r="I487" s="168">
        <v>8</v>
      </c>
      <c r="J487" s="59">
        <f>IF(D487="","",VLOOKUP(B487,'参照資料'!$A$5:$E$31,5,FALSE)/100)</f>
      </c>
      <c r="K487" s="60">
        <f>IF(D487=0,0,I487*J487)</f>
        <v>0</v>
      </c>
      <c r="L487" s="61">
        <f aca="true" t="shared" si="75" ref="L487:L498">IF(D487="","",H487*K487)</f>
      </c>
      <c r="M487" s="189"/>
      <c r="N487" s="192"/>
      <c r="O487" s="178">
        <f>IF(B487="","",INDEX(稼働日数,$AK$5+1,M487-1)/100)</f>
      </c>
      <c r="P487" s="181">
        <f>IF(B487="","",N487*O487)</f>
      </c>
      <c r="Q487" s="70">
        <f>IF(D487="","",L487*P487)</f>
      </c>
      <c r="R487" s="184"/>
      <c r="S487" s="63">
        <f>IF(D487=0,0,Q487/R487)</f>
        <v>0</v>
      </c>
      <c r="T487" s="164"/>
      <c r="U487" s="165"/>
    </row>
    <row r="488" spans="1:21" ht="15" customHeight="1">
      <c r="A488" s="196"/>
      <c r="B488" s="199"/>
      <c r="C488" s="161" t="s">
        <v>132</v>
      </c>
      <c r="D488" s="55"/>
      <c r="E488" s="56">
        <f>IF(D488="","",VLOOKUP(B487,'参照資料'!$A$5:$E$31,3,FALSE))</f>
      </c>
      <c r="F488" s="57">
        <f>IF(D488="","",VLOOKUP(B487,'参照資料'!$A$5:$E$31,2,FALSE)/100)</f>
      </c>
      <c r="G488" s="57">
        <f>IF(D488="","",VLOOKUP(B487,'参照資料'!$A$5:$E$31,4,FALSE)/100)</f>
      </c>
      <c r="H488" s="58">
        <f t="shared" si="74"/>
      </c>
      <c r="I488" s="163"/>
      <c r="J488" s="59">
        <f>IF(D488="","",VLOOKUP(B487,'参照資料'!$A$5:$E$31,5,FALSE)/100)</f>
      </c>
      <c r="K488" s="60">
        <f>IF(D488=0,0,I487*J488)</f>
        <v>0</v>
      </c>
      <c r="L488" s="61">
        <f t="shared" si="75"/>
      </c>
      <c r="M488" s="190"/>
      <c r="N488" s="193"/>
      <c r="O488" s="179"/>
      <c r="P488" s="182"/>
      <c r="Q488" s="70">
        <f>IF(D488="","",L488*P487)</f>
      </c>
      <c r="R488" s="185"/>
      <c r="S488" s="63">
        <f>IF(D488=0,0,Q488/R487)</f>
        <v>0</v>
      </c>
      <c r="T488" s="169"/>
      <c r="U488" s="166"/>
    </row>
    <row r="489" spans="1:21" ht="15" customHeight="1">
      <c r="A489" s="196"/>
      <c r="B489" s="199"/>
      <c r="C489" s="161" t="s">
        <v>131</v>
      </c>
      <c r="D489" s="55"/>
      <c r="E489" s="56">
        <f>IF(D489="","",VLOOKUP(B487,'参照資料'!$A$5:$E$31,3,FALSE))</f>
      </c>
      <c r="F489" s="57">
        <f>IF(D489="","",VLOOKUP(B487,'参照資料'!$A$5:$E$31,2,FALSE)/100)</f>
      </c>
      <c r="G489" s="57">
        <f>IF(D489="","",VLOOKUP(B487,'参照資料'!$A$5:$E$31,4,FALSE)/100)</f>
      </c>
      <c r="H489" s="58">
        <f t="shared" si="74"/>
      </c>
      <c r="I489" s="163"/>
      <c r="J489" s="59">
        <f>IF(D489="","",VLOOKUP(B487,'参照資料'!$A$5:$E$31,5,FALSE)/100)</f>
      </c>
      <c r="K489" s="60">
        <f>IF(D489=0,0,I487*J489)</f>
        <v>0</v>
      </c>
      <c r="L489" s="61">
        <f t="shared" si="75"/>
      </c>
      <c r="M489" s="190"/>
      <c r="N489" s="193"/>
      <c r="O489" s="179"/>
      <c r="P489" s="182"/>
      <c r="Q489" s="70">
        <f>IF(D489="","",L489*P487)</f>
      </c>
      <c r="R489" s="185"/>
      <c r="S489" s="63">
        <f>IF(D489=0,0,Q489/R487)</f>
        <v>0</v>
      </c>
      <c r="T489" s="169"/>
      <c r="U489" s="166"/>
    </row>
    <row r="490" spans="1:21" ht="15" customHeight="1">
      <c r="A490" s="196"/>
      <c r="B490" s="199"/>
      <c r="C490" s="161" t="s">
        <v>130</v>
      </c>
      <c r="D490" s="55"/>
      <c r="E490" s="56">
        <f>IF(D490="","",VLOOKUP(B487,'参照資料'!$A$5:$E$31,3,FALSE))</f>
      </c>
      <c r="F490" s="57">
        <f>IF(D490="","",VLOOKUP(B487,'参照資料'!$A$5:$E$31,2,FALSE)/100)</f>
      </c>
      <c r="G490" s="57">
        <f>IF(D490="","",VLOOKUP(B487,'参照資料'!$A$5:$E$31,4,FALSE)/100)</f>
      </c>
      <c r="H490" s="58">
        <f t="shared" si="74"/>
      </c>
      <c r="I490" s="163"/>
      <c r="J490" s="59">
        <f>IF(D490="","",VLOOKUP(B487,'参照資料'!$A$5:$E$31,5,FALSE)/100)</f>
      </c>
      <c r="K490" s="60">
        <f>IF(D490=0,0,I487*J490)</f>
        <v>0</v>
      </c>
      <c r="L490" s="61">
        <f t="shared" si="75"/>
      </c>
      <c r="M490" s="190"/>
      <c r="N490" s="193"/>
      <c r="O490" s="179"/>
      <c r="P490" s="182"/>
      <c r="Q490" s="70">
        <f>IF(D490="","",L490*P487)</f>
      </c>
      <c r="R490" s="185"/>
      <c r="S490" s="63">
        <f>IF(D490=0,0,Q490/R487)</f>
        <v>0</v>
      </c>
      <c r="T490" s="169"/>
      <c r="U490" s="166"/>
    </row>
    <row r="491" spans="1:21" ht="15" customHeight="1">
      <c r="A491" s="196"/>
      <c r="B491" s="199"/>
      <c r="C491" s="161" t="s">
        <v>128</v>
      </c>
      <c r="D491" s="55"/>
      <c r="E491" s="56">
        <f>IF(D491="","",VLOOKUP(B487,'参照資料'!$A$5:$E$31,3,FALSE))</f>
      </c>
      <c r="F491" s="57">
        <f>IF(D491="","",VLOOKUP(B487,'参照資料'!$A$5:$E$31,2,FALSE)/100)</f>
      </c>
      <c r="G491" s="57">
        <f>IF(D491="","",VLOOKUP(B487,'参照資料'!$A$5:$E$31,4,FALSE)/100)</f>
      </c>
      <c r="H491" s="58">
        <f t="shared" si="74"/>
      </c>
      <c r="I491" s="163"/>
      <c r="J491" s="59">
        <f>IF(D491="","",VLOOKUP(B487,'参照資料'!$A$5:$E$31,5,FALSE)/100)</f>
      </c>
      <c r="K491" s="60">
        <f>IF(D491=0,0,I487*J491)</f>
        <v>0</v>
      </c>
      <c r="L491" s="61">
        <f t="shared" si="75"/>
      </c>
      <c r="M491" s="190"/>
      <c r="N491" s="193"/>
      <c r="O491" s="179"/>
      <c r="P491" s="182"/>
      <c r="Q491" s="70">
        <f>IF(D491="","",L491*P487)</f>
      </c>
      <c r="R491" s="185"/>
      <c r="S491" s="63">
        <f>IF(D491=0,0,Q491/R487)</f>
        <v>0</v>
      </c>
      <c r="T491" s="169"/>
      <c r="U491" s="166"/>
    </row>
    <row r="492" spans="1:21" ht="15" customHeight="1">
      <c r="A492" s="196"/>
      <c r="B492" s="199"/>
      <c r="C492" s="161" t="s">
        <v>129</v>
      </c>
      <c r="D492" s="55"/>
      <c r="E492" s="56">
        <f>IF(D492="","",VLOOKUP(B487,'参照資料'!$A$5:$E$31,3,FALSE))</f>
      </c>
      <c r="F492" s="57">
        <f>IF(D492="","",VLOOKUP(B487,'参照資料'!$A$5:$E$31,2,FALSE)/100)</f>
      </c>
      <c r="G492" s="57">
        <f>IF(D492="","",VLOOKUP(B487,'参照資料'!$A$5:$E$31,4,FALSE)/100)</f>
      </c>
      <c r="H492" s="58">
        <f t="shared" si="74"/>
      </c>
      <c r="I492" s="163"/>
      <c r="J492" s="59">
        <f>IF(D492="","",VLOOKUP(B487,'参照資料'!$A$5:$E$31,5,FALSE)/100)</f>
      </c>
      <c r="K492" s="60">
        <f>IF(D492=0,0,I487*J492)</f>
        <v>0</v>
      </c>
      <c r="L492" s="61">
        <f t="shared" si="75"/>
      </c>
      <c r="M492" s="190"/>
      <c r="N492" s="193"/>
      <c r="O492" s="179"/>
      <c r="P492" s="182"/>
      <c r="Q492" s="70">
        <f>IF(D492="","",L492*P487)</f>
      </c>
      <c r="R492" s="185"/>
      <c r="S492" s="63">
        <f>IF(D492=0,0,Q492/R487)</f>
        <v>0</v>
      </c>
      <c r="T492" s="169"/>
      <c r="U492" s="166"/>
    </row>
    <row r="493" spans="1:21" ht="15" customHeight="1">
      <c r="A493" s="196"/>
      <c r="B493" s="199"/>
      <c r="C493" s="162" t="s">
        <v>52</v>
      </c>
      <c r="D493" s="93"/>
      <c r="E493" s="94">
        <f>IF(D493="","",VLOOKUP(B487,'参照資料'!$A$5:$E$31,3,FALSE))</f>
      </c>
      <c r="F493" s="95">
        <f>IF(D493="","",VLOOKUP(B487,'参照資料'!$A$5:$E$31,2,FALSE)/100)</f>
      </c>
      <c r="G493" s="95">
        <f>IF(D493="","",VLOOKUP(B487,'参照資料'!$A$5:$E$31,4,FALSE)/100)</f>
      </c>
      <c r="H493" s="96">
        <f t="shared" si="74"/>
      </c>
      <c r="I493" s="163"/>
      <c r="J493" s="98">
        <f>IF(D493="","",VLOOKUP(B487,'参照資料'!$A$5:$E$31,5,FALSE)/100)</f>
      </c>
      <c r="K493" s="99">
        <f>IF(D493=0,0,I487*J493)</f>
        <v>0</v>
      </c>
      <c r="L493" s="100">
        <f t="shared" si="75"/>
      </c>
      <c r="M493" s="190"/>
      <c r="N493" s="193"/>
      <c r="O493" s="179"/>
      <c r="P493" s="182"/>
      <c r="Q493" s="101">
        <f>IF(D493="","",L493*P487)</f>
      </c>
      <c r="R493" s="185"/>
      <c r="S493" s="102">
        <f>IF(D493=0,0,Q493/R487)</f>
        <v>0</v>
      </c>
      <c r="T493" s="169"/>
      <c r="U493" s="166"/>
    </row>
    <row r="494" spans="1:21" ht="15" customHeight="1">
      <c r="A494" s="196"/>
      <c r="B494" s="199"/>
      <c r="C494" s="161" t="s">
        <v>33</v>
      </c>
      <c r="D494" s="55"/>
      <c r="E494" s="56">
        <f>IF(D494="","",VLOOKUP(B487,'参照資料'!$A$5:$E$31,3,FALSE))</f>
      </c>
      <c r="F494" s="57">
        <f>IF(D494="","",VLOOKUP(B487,'参照資料'!$A$5:$E$31,2,FALSE)/100)</f>
      </c>
      <c r="G494" s="57">
        <f>IF(D494="","",VLOOKUP(B487,'参照資料'!$A$5:$E$31,4,FALSE)/100)</f>
      </c>
      <c r="H494" s="97">
        <f t="shared" si="74"/>
      </c>
      <c r="I494" s="163"/>
      <c r="J494" s="59">
        <f>IF(D494="","",VLOOKUP(B487,'参照資料'!$A$5:$E$31,5,FALSE)/100)</f>
      </c>
      <c r="K494" s="60">
        <f>IF(D494=0,0,I487*J494)</f>
        <v>0</v>
      </c>
      <c r="L494" s="61">
        <f t="shared" si="75"/>
      </c>
      <c r="M494" s="190"/>
      <c r="N494" s="193"/>
      <c r="O494" s="179"/>
      <c r="P494" s="182"/>
      <c r="Q494" s="70">
        <f>IF(D494="","",L494*P487)</f>
      </c>
      <c r="R494" s="185"/>
      <c r="S494" s="63">
        <f>IF(D494=0,0,Q494/R487)</f>
        <v>0</v>
      </c>
      <c r="T494" s="169"/>
      <c r="U494" s="166"/>
    </row>
    <row r="495" spans="1:21" ht="15" customHeight="1">
      <c r="A495" s="196"/>
      <c r="B495" s="199"/>
      <c r="C495" s="161" t="s">
        <v>34</v>
      </c>
      <c r="D495" s="55"/>
      <c r="E495" s="56">
        <f>IF(D495="","",VLOOKUP(B487,'参照資料'!$A$5:$E$31,3,FALSE))</f>
      </c>
      <c r="F495" s="57">
        <f>IF(D495="","",VLOOKUP(B487,'参照資料'!$A$5:$E$31,2,FALSE)/100)</f>
      </c>
      <c r="G495" s="57">
        <f>IF(D495="","",VLOOKUP(B487,'参照資料'!$A$5:$E$31,4,FALSE)/100)</f>
      </c>
      <c r="H495" s="97">
        <f t="shared" si="74"/>
      </c>
      <c r="I495" s="163"/>
      <c r="J495" s="59">
        <f>IF(D495="","",VLOOKUP(B487,'参照資料'!$A$5:$E$31,5,FALSE)/100)</f>
      </c>
      <c r="K495" s="60">
        <f>IF(D495=0,0,I487*J495)</f>
        <v>0</v>
      </c>
      <c r="L495" s="61">
        <f t="shared" si="75"/>
      </c>
      <c r="M495" s="190"/>
      <c r="N495" s="193"/>
      <c r="O495" s="179"/>
      <c r="P495" s="182"/>
      <c r="Q495" s="70">
        <f>IF(D495="","",L495*P487)</f>
      </c>
      <c r="R495" s="185"/>
      <c r="S495" s="63">
        <f>IF(D495=0,0,Q495/R487)</f>
        <v>0</v>
      </c>
      <c r="T495" s="169"/>
      <c r="U495" s="166"/>
    </row>
    <row r="496" spans="1:21" ht="15" customHeight="1">
      <c r="A496" s="196"/>
      <c r="B496" s="199"/>
      <c r="C496" s="161" t="s">
        <v>176</v>
      </c>
      <c r="D496" s="55"/>
      <c r="E496" s="56">
        <f>IF(D496="","",VLOOKUP(B487,'参照資料'!$A$5:$E$31,3,FALSE))</f>
      </c>
      <c r="F496" s="57">
        <f>IF(D496="","",VLOOKUP(B487,'参照資料'!$A$5:$E$31,2,FALSE)/100)</f>
      </c>
      <c r="G496" s="57">
        <f>IF(D496="","",VLOOKUP(B487,'参照資料'!$A$5:$E$31,4,FALSE)/100)</f>
      </c>
      <c r="H496" s="58">
        <f t="shared" si="74"/>
      </c>
      <c r="I496" s="163"/>
      <c r="J496" s="59">
        <f>IF(D496="","",VLOOKUP(B487,'参照資料'!$A$5:$E$31,5,FALSE)/100)</f>
      </c>
      <c r="K496" s="60">
        <f>IF(D496=0,0,I487*J496)</f>
        <v>0</v>
      </c>
      <c r="L496" s="61">
        <f t="shared" si="75"/>
      </c>
      <c r="M496" s="190"/>
      <c r="N496" s="193"/>
      <c r="O496" s="179"/>
      <c r="P496" s="182"/>
      <c r="Q496" s="70">
        <f>IF(D496="","",L496*P487)</f>
      </c>
      <c r="R496" s="185"/>
      <c r="S496" s="63">
        <f>IF(D496=0,0,Q496/R487)</f>
        <v>0</v>
      </c>
      <c r="T496" s="169"/>
      <c r="U496" s="166"/>
    </row>
    <row r="497" spans="1:21" ht="15" customHeight="1">
      <c r="A497" s="196"/>
      <c r="B497" s="199"/>
      <c r="C497" s="161" t="s">
        <v>177</v>
      </c>
      <c r="D497" s="55"/>
      <c r="E497" s="56">
        <f>IF(D497="","",VLOOKUP(B487,'参照資料'!$A$5:$E$31,3,FALSE))</f>
      </c>
      <c r="F497" s="57">
        <f>IF(D497="","",VLOOKUP(B487,'参照資料'!$A$5:$E$31,2,FALSE)/100)</f>
      </c>
      <c r="G497" s="57">
        <f>IF(D497="","",VLOOKUP(B487,'参照資料'!$A$5:$E$31,4,FALSE)/100)</f>
      </c>
      <c r="H497" s="58">
        <f t="shared" si="74"/>
      </c>
      <c r="I497" s="163"/>
      <c r="J497" s="59">
        <f>IF(D497="","",VLOOKUP(B487,'参照資料'!$A$5:$E$31,5,FALSE)/100)</f>
      </c>
      <c r="K497" s="60">
        <f>IF(D497=0,0,I487*J497)</f>
        <v>0</v>
      </c>
      <c r="L497" s="61">
        <f t="shared" si="75"/>
      </c>
      <c r="M497" s="190"/>
      <c r="N497" s="193"/>
      <c r="O497" s="179"/>
      <c r="P497" s="182"/>
      <c r="Q497" s="70">
        <f>IF(D497="","",L497*P487)</f>
      </c>
      <c r="R497" s="185"/>
      <c r="S497" s="63">
        <f>IF(D497=0,0,Q497/R487)</f>
        <v>0</v>
      </c>
      <c r="T497" s="169"/>
      <c r="U497" s="166"/>
    </row>
    <row r="498" spans="1:21" ht="15" customHeight="1">
      <c r="A498" s="196"/>
      <c r="B498" s="199"/>
      <c r="C498" s="161" t="s">
        <v>178</v>
      </c>
      <c r="D498" s="55"/>
      <c r="E498" s="56">
        <f>IF(D498="","",VLOOKUP(B487,'参照資料'!$A$5:$E$31,3,FALSE))</f>
      </c>
      <c r="F498" s="57">
        <f>IF(D498="","",VLOOKUP(B487,'参照資料'!$A$5:$E$31,2,FALSE)/100)</f>
      </c>
      <c r="G498" s="57">
        <f>IF(D498="","",VLOOKUP(B487,'参照資料'!$A$5:$E$31,4,FALSE)/100)</f>
      </c>
      <c r="H498" s="58">
        <f t="shared" si="74"/>
      </c>
      <c r="I498" s="163"/>
      <c r="J498" s="59">
        <f>IF(D498="","",VLOOKUP(B487,'参照資料'!$A$5:$E$31,5,FALSE)/100)</f>
      </c>
      <c r="K498" s="60">
        <f>IF(D498=0,0,I487*J498)</f>
        <v>0</v>
      </c>
      <c r="L498" s="61">
        <f t="shared" si="75"/>
      </c>
      <c r="M498" s="191"/>
      <c r="N498" s="194"/>
      <c r="O498" s="180"/>
      <c r="P498" s="183"/>
      <c r="Q498" s="71">
        <f>IF(D498="","",L498*P487)</f>
      </c>
      <c r="R498" s="186"/>
      <c r="S498" s="72">
        <f>IF(D498=0,0,Q498/R487)</f>
        <v>0</v>
      </c>
      <c r="T498" s="169"/>
      <c r="U498" s="167"/>
    </row>
    <row r="499" spans="1:21" ht="15" customHeight="1">
      <c r="A499" s="197"/>
      <c r="B499" s="64" t="s">
        <v>48</v>
      </c>
      <c r="C499" s="175">
        <f>D499*E499/10*F499*G499</f>
        <v>0</v>
      </c>
      <c r="D499" s="176"/>
      <c r="E499" s="176"/>
      <c r="F499" s="176"/>
      <c r="G499" s="176"/>
      <c r="H499" s="176"/>
      <c r="I499" s="176"/>
      <c r="J499" s="176"/>
      <c r="K499" s="176"/>
      <c r="L499" s="176"/>
      <c r="M499" s="176"/>
      <c r="N499" s="176"/>
      <c r="O499" s="176"/>
      <c r="P499" s="176"/>
      <c r="Q499" s="176"/>
      <c r="R499" s="177"/>
      <c r="S499" s="77">
        <f>SUM(S487:S498)</f>
        <v>0</v>
      </c>
      <c r="T499" s="78"/>
      <c r="U499" s="79">
        <f>IF(B487="","",T487/S499)</f>
      </c>
    </row>
  </sheetData>
  <sheetProtection/>
  <mergeCells count="440">
    <mergeCell ref="O487:O498"/>
    <mergeCell ref="P487:P498"/>
    <mergeCell ref="R487:R498"/>
    <mergeCell ref="T487:T498"/>
    <mergeCell ref="U487:U498"/>
    <mergeCell ref="C499:R499"/>
    <mergeCell ref="P474:P485"/>
    <mergeCell ref="R474:R485"/>
    <mergeCell ref="T474:T485"/>
    <mergeCell ref="U474:U485"/>
    <mergeCell ref="C486:R486"/>
    <mergeCell ref="N487:N498"/>
    <mergeCell ref="N474:N485"/>
    <mergeCell ref="O474:O485"/>
    <mergeCell ref="A487:A499"/>
    <mergeCell ref="B487:B498"/>
    <mergeCell ref="I487:I498"/>
    <mergeCell ref="M487:M498"/>
    <mergeCell ref="A474:A486"/>
    <mergeCell ref="B474:B485"/>
    <mergeCell ref="I474:I485"/>
    <mergeCell ref="M474:M485"/>
    <mergeCell ref="O461:O472"/>
    <mergeCell ref="P461:P472"/>
    <mergeCell ref="R461:R472"/>
    <mergeCell ref="T461:T472"/>
    <mergeCell ref="U461:U472"/>
    <mergeCell ref="C473:R473"/>
    <mergeCell ref="P448:P459"/>
    <mergeCell ref="R448:R459"/>
    <mergeCell ref="T448:T459"/>
    <mergeCell ref="U448:U459"/>
    <mergeCell ref="C460:R460"/>
    <mergeCell ref="N461:N472"/>
    <mergeCell ref="N448:N459"/>
    <mergeCell ref="O448:O459"/>
    <mergeCell ref="A461:A473"/>
    <mergeCell ref="B461:B472"/>
    <mergeCell ref="I461:I472"/>
    <mergeCell ref="M461:M472"/>
    <mergeCell ref="A448:A460"/>
    <mergeCell ref="B448:B459"/>
    <mergeCell ref="I448:I459"/>
    <mergeCell ref="M448:M459"/>
    <mergeCell ref="O435:O446"/>
    <mergeCell ref="P435:P446"/>
    <mergeCell ref="R435:R446"/>
    <mergeCell ref="T435:T446"/>
    <mergeCell ref="U435:U446"/>
    <mergeCell ref="C447:R447"/>
    <mergeCell ref="P422:P433"/>
    <mergeCell ref="R422:R433"/>
    <mergeCell ref="T422:T433"/>
    <mergeCell ref="U422:U433"/>
    <mergeCell ref="C434:R434"/>
    <mergeCell ref="N435:N446"/>
    <mergeCell ref="N422:N433"/>
    <mergeCell ref="O422:O433"/>
    <mergeCell ref="A435:A447"/>
    <mergeCell ref="B435:B446"/>
    <mergeCell ref="I435:I446"/>
    <mergeCell ref="M435:M446"/>
    <mergeCell ref="A422:A434"/>
    <mergeCell ref="B422:B433"/>
    <mergeCell ref="I422:I433"/>
    <mergeCell ref="M422:M433"/>
    <mergeCell ref="O409:O420"/>
    <mergeCell ref="P409:P420"/>
    <mergeCell ref="R409:R420"/>
    <mergeCell ref="T409:T420"/>
    <mergeCell ref="U409:U420"/>
    <mergeCell ref="C421:R421"/>
    <mergeCell ref="P396:P407"/>
    <mergeCell ref="R396:R407"/>
    <mergeCell ref="T396:T407"/>
    <mergeCell ref="U396:U407"/>
    <mergeCell ref="C408:R408"/>
    <mergeCell ref="N409:N420"/>
    <mergeCell ref="N396:N407"/>
    <mergeCell ref="O396:O407"/>
    <mergeCell ref="A409:A421"/>
    <mergeCell ref="B409:B420"/>
    <mergeCell ref="I409:I420"/>
    <mergeCell ref="M409:M420"/>
    <mergeCell ref="A396:A408"/>
    <mergeCell ref="B396:B407"/>
    <mergeCell ref="I396:I407"/>
    <mergeCell ref="M396:M407"/>
    <mergeCell ref="O383:O394"/>
    <mergeCell ref="P383:P394"/>
    <mergeCell ref="R383:R394"/>
    <mergeCell ref="T383:T394"/>
    <mergeCell ref="U383:U394"/>
    <mergeCell ref="C395:R395"/>
    <mergeCell ref="P370:P381"/>
    <mergeCell ref="R370:R381"/>
    <mergeCell ref="T370:T381"/>
    <mergeCell ref="U370:U381"/>
    <mergeCell ref="C382:R382"/>
    <mergeCell ref="N383:N394"/>
    <mergeCell ref="N370:N381"/>
    <mergeCell ref="O370:O381"/>
    <mergeCell ref="A383:A395"/>
    <mergeCell ref="B383:B394"/>
    <mergeCell ref="I383:I394"/>
    <mergeCell ref="M383:M394"/>
    <mergeCell ref="A370:A382"/>
    <mergeCell ref="B370:B381"/>
    <mergeCell ref="I370:I381"/>
    <mergeCell ref="M370:M381"/>
    <mergeCell ref="O357:O368"/>
    <mergeCell ref="P357:P368"/>
    <mergeCell ref="R357:R368"/>
    <mergeCell ref="T357:T368"/>
    <mergeCell ref="U357:U368"/>
    <mergeCell ref="C369:R369"/>
    <mergeCell ref="P344:P355"/>
    <mergeCell ref="R344:R355"/>
    <mergeCell ref="T344:T355"/>
    <mergeCell ref="U344:U355"/>
    <mergeCell ref="C356:R356"/>
    <mergeCell ref="N357:N368"/>
    <mergeCell ref="N344:N355"/>
    <mergeCell ref="O344:O355"/>
    <mergeCell ref="A357:A369"/>
    <mergeCell ref="B357:B368"/>
    <mergeCell ref="I357:I368"/>
    <mergeCell ref="M357:M368"/>
    <mergeCell ref="A344:A356"/>
    <mergeCell ref="B344:B355"/>
    <mergeCell ref="I344:I355"/>
    <mergeCell ref="M344:M355"/>
    <mergeCell ref="O331:O342"/>
    <mergeCell ref="P331:P342"/>
    <mergeCell ref="R331:R342"/>
    <mergeCell ref="T331:T342"/>
    <mergeCell ref="U331:U342"/>
    <mergeCell ref="C343:R343"/>
    <mergeCell ref="P318:P329"/>
    <mergeCell ref="R318:R329"/>
    <mergeCell ref="T318:T329"/>
    <mergeCell ref="U318:U329"/>
    <mergeCell ref="C330:R330"/>
    <mergeCell ref="N331:N342"/>
    <mergeCell ref="N318:N329"/>
    <mergeCell ref="O318:O329"/>
    <mergeCell ref="A331:A343"/>
    <mergeCell ref="B331:B342"/>
    <mergeCell ref="I331:I342"/>
    <mergeCell ref="M331:M342"/>
    <mergeCell ref="A318:A330"/>
    <mergeCell ref="B318:B329"/>
    <mergeCell ref="I318:I329"/>
    <mergeCell ref="M318:M329"/>
    <mergeCell ref="O305:O316"/>
    <mergeCell ref="P305:P316"/>
    <mergeCell ref="R305:R316"/>
    <mergeCell ref="T305:T316"/>
    <mergeCell ref="U305:U316"/>
    <mergeCell ref="C317:R317"/>
    <mergeCell ref="P292:P303"/>
    <mergeCell ref="R292:R303"/>
    <mergeCell ref="T292:T303"/>
    <mergeCell ref="U292:U303"/>
    <mergeCell ref="C304:R304"/>
    <mergeCell ref="N305:N316"/>
    <mergeCell ref="N292:N303"/>
    <mergeCell ref="O292:O303"/>
    <mergeCell ref="A305:A317"/>
    <mergeCell ref="B305:B316"/>
    <mergeCell ref="I305:I316"/>
    <mergeCell ref="M305:M316"/>
    <mergeCell ref="A292:A304"/>
    <mergeCell ref="B292:B303"/>
    <mergeCell ref="I292:I303"/>
    <mergeCell ref="M292:M303"/>
    <mergeCell ref="O279:O290"/>
    <mergeCell ref="P279:P290"/>
    <mergeCell ref="R279:R290"/>
    <mergeCell ref="T279:T290"/>
    <mergeCell ref="U279:U290"/>
    <mergeCell ref="C291:R291"/>
    <mergeCell ref="P266:P277"/>
    <mergeCell ref="R266:R277"/>
    <mergeCell ref="T266:T277"/>
    <mergeCell ref="U266:U277"/>
    <mergeCell ref="C278:R278"/>
    <mergeCell ref="N279:N290"/>
    <mergeCell ref="N266:N277"/>
    <mergeCell ref="O266:O277"/>
    <mergeCell ref="A279:A291"/>
    <mergeCell ref="B279:B290"/>
    <mergeCell ref="I279:I290"/>
    <mergeCell ref="M279:M290"/>
    <mergeCell ref="A266:A278"/>
    <mergeCell ref="B266:B277"/>
    <mergeCell ref="I266:I277"/>
    <mergeCell ref="M266:M277"/>
    <mergeCell ref="U2:U3"/>
    <mergeCell ref="Q2:Q3"/>
    <mergeCell ref="R2:R3"/>
    <mergeCell ref="G2:G3"/>
    <mergeCell ref="H2:H3"/>
    <mergeCell ref="I2:I3"/>
    <mergeCell ref="J2:J3"/>
    <mergeCell ref="L2:L3"/>
    <mergeCell ref="S2:S3"/>
    <mergeCell ref="T2:T3"/>
    <mergeCell ref="A6:A18"/>
    <mergeCell ref="F1:G1"/>
    <mergeCell ref="D1:E1"/>
    <mergeCell ref="A2:A5"/>
    <mergeCell ref="C2:C5"/>
    <mergeCell ref="B2:B5"/>
    <mergeCell ref="D2:D3"/>
    <mergeCell ref="E2:E3"/>
    <mergeCell ref="B32:B43"/>
    <mergeCell ref="J1:K1"/>
    <mergeCell ref="T6:T17"/>
    <mergeCell ref="B6:B17"/>
    <mergeCell ref="R6:R17"/>
    <mergeCell ref="N6:N17"/>
    <mergeCell ref="I6:I17"/>
    <mergeCell ref="O2:O3"/>
    <mergeCell ref="P2:P3"/>
    <mergeCell ref="A175:A187"/>
    <mergeCell ref="B175:B186"/>
    <mergeCell ref="I175:I186"/>
    <mergeCell ref="N175:N186"/>
    <mergeCell ref="A19:A31"/>
    <mergeCell ref="R162:R173"/>
    <mergeCell ref="P32:P43"/>
    <mergeCell ref="B19:B30"/>
    <mergeCell ref="I19:I30"/>
    <mergeCell ref="R58:R69"/>
    <mergeCell ref="N71:N82"/>
    <mergeCell ref="P58:P69"/>
    <mergeCell ref="N32:N43"/>
    <mergeCell ref="R32:R43"/>
    <mergeCell ref="P162:P173"/>
    <mergeCell ref="O32:O43"/>
    <mergeCell ref="T162:T173"/>
    <mergeCell ref="T45:T56"/>
    <mergeCell ref="O58:O69"/>
    <mergeCell ref="C44:R44"/>
    <mergeCell ref="C96:R96"/>
    <mergeCell ref="C148:R148"/>
    <mergeCell ref="M149:M160"/>
    <mergeCell ref="M162:M173"/>
    <mergeCell ref="B45:B56"/>
    <mergeCell ref="I45:I56"/>
    <mergeCell ref="N45:N56"/>
    <mergeCell ref="R45:R56"/>
    <mergeCell ref="O45:O56"/>
    <mergeCell ref="P45:P56"/>
    <mergeCell ref="I71:I82"/>
    <mergeCell ref="T19:T30"/>
    <mergeCell ref="B162:B173"/>
    <mergeCell ref="I162:I173"/>
    <mergeCell ref="N162:N173"/>
    <mergeCell ref="O162:O173"/>
    <mergeCell ref="B58:B69"/>
    <mergeCell ref="I58:I69"/>
    <mergeCell ref="N58:N69"/>
    <mergeCell ref="P19:P30"/>
    <mergeCell ref="M97:M108"/>
    <mergeCell ref="T58:T69"/>
    <mergeCell ref="T71:T82"/>
    <mergeCell ref="B84:B95"/>
    <mergeCell ref="I84:I95"/>
    <mergeCell ref="N84:N95"/>
    <mergeCell ref="O84:O95"/>
    <mergeCell ref="P84:P95"/>
    <mergeCell ref="R84:R95"/>
    <mergeCell ref="B71:B82"/>
    <mergeCell ref="B110:B121"/>
    <mergeCell ref="I110:I121"/>
    <mergeCell ref="T84:T95"/>
    <mergeCell ref="B97:B108"/>
    <mergeCell ref="I97:I108"/>
    <mergeCell ref="N97:N108"/>
    <mergeCell ref="O97:O108"/>
    <mergeCell ref="P97:P108"/>
    <mergeCell ref="R97:R108"/>
    <mergeCell ref="T97:T108"/>
    <mergeCell ref="B123:B134"/>
    <mergeCell ref="I123:I134"/>
    <mergeCell ref="N123:N134"/>
    <mergeCell ref="O123:O134"/>
    <mergeCell ref="N110:N121"/>
    <mergeCell ref="O149:O160"/>
    <mergeCell ref="T123:T134"/>
    <mergeCell ref="P136:P147"/>
    <mergeCell ref="R136:R147"/>
    <mergeCell ref="T136:T147"/>
    <mergeCell ref="T149:T160"/>
    <mergeCell ref="T110:T121"/>
    <mergeCell ref="P123:P134"/>
    <mergeCell ref="R123:R134"/>
    <mergeCell ref="B149:B160"/>
    <mergeCell ref="A32:A44"/>
    <mergeCell ref="A45:A57"/>
    <mergeCell ref="A58:A70"/>
    <mergeCell ref="A71:A83"/>
    <mergeCell ref="B136:B147"/>
    <mergeCell ref="A123:A135"/>
    <mergeCell ref="A136:A148"/>
    <mergeCell ref="A149:A161"/>
    <mergeCell ref="A84:A96"/>
    <mergeCell ref="A97:A109"/>
    <mergeCell ref="A110:A122"/>
    <mergeCell ref="A162:A174"/>
    <mergeCell ref="T175:T186"/>
    <mergeCell ref="R149:R160"/>
    <mergeCell ref="N149:N160"/>
    <mergeCell ref="I149:I160"/>
    <mergeCell ref="P149:P160"/>
    <mergeCell ref="M110:M121"/>
    <mergeCell ref="M123:M134"/>
    <mergeCell ref="A188:A200"/>
    <mergeCell ref="B188:B199"/>
    <mergeCell ref="I188:I199"/>
    <mergeCell ref="N188:N199"/>
    <mergeCell ref="C200:R200"/>
    <mergeCell ref="O188:O199"/>
    <mergeCell ref="P188:P199"/>
    <mergeCell ref="T188:T199"/>
    <mergeCell ref="C174:R174"/>
    <mergeCell ref="C187:R187"/>
    <mergeCell ref="R175:R186"/>
    <mergeCell ref="R188:R199"/>
    <mergeCell ref="M175:M186"/>
    <mergeCell ref="M188:M199"/>
    <mergeCell ref="O175:O186"/>
    <mergeCell ref="P175:P186"/>
    <mergeCell ref="A201:A213"/>
    <mergeCell ref="B201:B212"/>
    <mergeCell ref="I201:I212"/>
    <mergeCell ref="N201:N212"/>
    <mergeCell ref="O201:O212"/>
    <mergeCell ref="P201:P212"/>
    <mergeCell ref="T201:T212"/>
    <mergeCell ref="C213:R213"/>
    <mergeCell ref="R201:R212"/>
    <mergeCell ref="M201:M212"/>
    <mergeCell ref="A214:A226"/>
    <mergeCell ref="B214:B225"/>
    <mergeCell ref="I214:I225"/>
    <mergeCell ref="N214:N225"/>
    <mergeCell ref="A227:A239"/>
    <mergeCell ref="B227:B238"/>
    <mergeCell ref="I227:I238"/>
    <mergeCell ref="N227:N238"/>
    <mergeCell ref="C239:R239"/>
    <mergeCell ref="O227:O238"/>
    <mergeCell ref="P227:P238"/>
    <mergeCell ref="T227:T238"/>
    <mergeCell ref="M214:M225"/>
    <mergeCell ref="M227:M238"/>
    <mergeCell ref="R227:R238"/>
    <mergeCell ref="R214:R225"/>
    <mergeCell ref="O214:O225"/>
    <mergeCell ref="P214:P225"/>
    <mergeCell ref="C226:R226"/>
    <mergeCell ref="T214:T225"/>
    <mergeCell ref="A240:A252"/>
    <mergeCell ref="B240:B251"/>
    <mergeCell ref="I240:I251"/>
    <mergeCell ref="N240:N251"/>
    <mergeCell ref="A253:A265"/>
    <mergeCell ref="B253:B264"/>
    <mergeCell ref="I253:I264"/>
    <mergeCell ref="N253:N264"/>
    <mergeCell ref="C265:R265"/>
    <mergeCell ref="R253:R264"/>
    <mergeCell ref="M253:M264"/>
    <mergeCell ref="T253:T264"/>
    <mergeCell ref="R240:R251"/>
    <mergeCell ref="T240:T251"/>
    <mergeCell ref="O253:O264"/>
    <mergeCell ref="P253:P264"/>
    <mergeCell ref="C252:R252"/>
    <mergeCell ref="O240:O251"/>
    <mergeCell ref="P240:P251"/>
    <mergeCell ref="M240:M251"/>
    <mergeCell ref="C161:R161"/>
    <mergeCell ref="M136:M147"/>
    <mergeCell ref="C109:R109"/>
    <mergeCell ref="C122:R122"/>
    <mergeCell ref="C135:R135"/>
    <mergeCell ref="R110:R121"/>
    <mergeCell ref="O110:O121"/>
    <mergeCell ref="P110:P121"/>
    <mergeCell ref="I136:I147"/>
    <mergeCell ref="N136:N147"/>
    <mergeCell ref="O136:O147"/>
    <mergeCell ref="M45:M56"/>
    <mergeCell ref="M58:M69"/>
    <mergeCell ref="M71:M82"/>
    <mergeCell ref="M84:M95"/>
    <mergeCell ref="C57:R57"/>
    <mergeCell ref="C70:R70"/>
    <mergeCell ref="C83:R83"/>
    <mergeCell ref="R71:R82"/>
    <mergeCell ref="O71:O82"/>
    <mergeCell ref="P71:P82"/>
    <mergeCell ref="M6:M17"/>
    <mergeCell ref="M19:M30"/>
    <mergeCell ref="M32:M43"/>
    <mergeCell ref="N19:N30"/>
    <mergeCell ref="M2:N2"/>
    <mergeCell ref="C18:R18"/>
    <mergeCell ref="C31:R31"/>
    <mergeCell ref="O19:O30"/>
    <mergeCell ref="O6:O17"/>
    <mergeCell ref="P6:P17"/>
    <mergeCell ref="R19:R30"/>
    <mergeCell ref="F2:F3"/>
    <mergeCell ref="I32:I43"/>
    <mergeCell ref="U6:U17"/>
    <mergeCell ref="U19:U30"/>
    <mergeCell ref="U32:U43"/>
    <mergeCell ref="T32:T43"/>
    <mergeCell ref="U45:U56"/>
    <mergeCell ref="U58:U69"/>
    <mergeCell ref="U71:U82"/>
    <mergeCell ref="U84:U95"/>
    <mergeCell ref="U97:U108"/>
    <mergeCell ref="U110:U121"/>
    <mergeCell ref="U123:U134"/>
    <mergeCell ref="U136:U147"/>
    <mergeCell ref="U149:U160"/>
    <mergeCell ref="U240:U251"/>
    <mergeCell ref="U253:U264"/>
    <mergeCell ref="U162:U173"/>
    <mergeCell ref="U175:U186"/>
    <mergeCell ref="U188:U199"/>
    <mergeCell ref="U201:U212"/>
    <mergeCell ref="U214:U225"/>
    <mergeCell ref="U227:U238"/>
  </mergeCells>
  <dataValidations count="2">
    <dataValidation type="list" allowBlank="1" showInputMessage="1" showErrorMessage="1" sqref="F1:G1">
      <formula1>$AK$8:$AK$15</formula1>
    </dataValidation>
    <dataValidation type="list" allowBlank="1" showInputMessage="1" showErrorMessage="1" sqref="B6:B17 B253:B264 B240:B251 B227:B238 B214:B225 B201:B212 B188:B199 B175:B186 B162:B173 B149:B160 B136:B147 B123:B134 B110:B121 B97:B108 B84:B95 B71:B82 B58:B69 B45:B56 B32:B43 B19:B30 B266:B277 B279:B290 B292:B303 B305:B316 B318:B329 B331:B342 B344:B355 B357:B368 B370:B381 B383:B394 B396:B407 B409:B420 B422:B433 B435:B446 B448:B459 B461:B472 B474:B485 B487:B498">
      <formula1>$AJ$8:$AJ$33</formula1>
    </dataValidation>
  </dataValidations>
  <printOptions horizontalCentered="1"/>
  <pageMargins left="0.5905511811023623" right="0.5905511811023623" top="0.4330708661417323" bottom="0.4330708661417323" header="0.1968503937007874" footer="0.1968503937007874"/>
  <pageSetup horizontalDpi="600" verticalDpi="600" orientation="landscape" paperSize="8" r:id="rId2"/>
  <headerFooter alignWithMargins="0">
    <oddFooter>&amp;C&amp;P ページ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7"/>
  <sheetViews>
    <sheetView showZeros="0" zoomScalePageLayoutView="0" workbookViewId="0" topLeftCell="S1">
      <selection activeCell="A1" sqref="A1:AH10"/>
    </sheetView>
  </sheetViews>
  <sheetFormatPr defaultColWidth="2.625" defaultRowHeight="13.5" customHeight="1"/>
  <cols>
    <col min="1" max="1" width="15.875" style="3" customWidth="1"/>
    <col min="2" max="2" width="11.50390625" style="1" customWidth="1"/>
    <col min="3" max="3" width="18.00390625" style="1" customWidth="1"/>
    <col min="4" max="4" width="5.625" style="1" customWidth="1"/>
    <col min="5" max="5" width="2.625" style="1" customWidth="1"/>
    <col min="6" max="6" width="5.625" style="1" customWidth="1"/>
    <col min="7" max="7" width="7.625" style="1" customWidth="1"/>
    <col min="8" max="14" width="5.625" style="1" customWidth="1"/>
    <col min="15" max="15" width="4.625" style="1" customWidth="1"/>
    <col min="16" max="16" width="2.625" style="1" customWidth="1"/>
    <col min="17" max="17" width="4.625" style="1" customWidth="1"/>
    <col min="18" max="18" width="7.625" style="1" customWidth="1"/>
    <col min="19" max="32" width="5.625" style="1" customWidth="1"/>
    <col min="33" max="33" width="7.625" style="1" customWidth="1"/>
    <col min="34" max="34" width="37.75390625" style="1" customWidth="1"/>
    <col min="35" max="35" width="2.625" style="2" customWidth="1"/>
    <col min="36" max="36" width="30.375" style="2" hidden="1" customWidth="1"/>
    <col min="37" max="16384" width="2.625" style="2" customWidth="1"/>
  </cols>
  <sheetData>
    <row r="1" spans="1:16" ht="13.5" customHeight="1">
      <c r="A1" s="253" t="s">
        <v>183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29" ht="13.5" customHeigh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AC2" s="2"/>
    </row>
    <row r="3" spans="2:34" ht="13.5" customHeight="1">
      <c r="B3" s="3"/>
      <c r="C3" s="3"/>
      <c r="D3" s="3"/>
      <c r="E3" s="3"/>
      <c r="F3" s="3"/>
      <c r="G3" s="3"/>
      <c r="AF3" s="251" t="s">
        <v>39</v>
      </c>
      <c r="AG3" s="251"/>
      <c r="AH3" s="140"/>
    </row>
    <row r="4" spans="2:36" ht="13.5" customHeight="1">
      <c r="B4" s="4"/>
      <c r="C4" s="4"/>
      <c r="D4" s="4"/>
      <c r="E4" s="4"/>
      <c r="AF4" s="229" t="s">
        <v>40</v>
      </c>
      <c r="AG4" s="229"/>
      <c r="AH4" s="141"/>
      <c r="AI4" s="139"/>
      <c r="AJ4" s="139"/>
    </row>
    <row r="5" spans="32:34" ht="13.5" customHeight="1" thickBot="1">
      <c r="AF5" s="252" t="s">
        <v>41</v>
      </c>
      <c r="AG5" s="252"/>
      <c r="AH5" s="140"/>
    </row>
    <row r="6" spans="1:34" s="5" customFormat="1" ht="24" customHeight="1">
      <c r="A6" s="218" t="s">
        <v>16</v>
      </c>
      <c r="B6" s="219"/>
      <c r="C6" s="218" t="s">
        <v>17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  <c r="O6" s="218" t="s">
        <v>18</v>
      </c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20"/>
    </row>
    <row r="7" spans="1:34" ht="13.5" customHeight="1">
      <c r="A7" s="221" t="s">
        <v>19</v>
      </c>
      <c r="B7" s="224" t="s">
        <v>20</v>
      </c>
      <c r="C7" s="226" t="s">
        <v>0</v>
      </c>
      <c r="D7" s="228" t="s">
        <v>21</v>
      </c>
      <c r="E7" s="229"/>
      <c r="F7" s="229"/>
      <c r="G7" s="232" t="s">
        <v>37</v>
      </c>
      <c r="H7" s="234" t="s">
        <v>35</v>
      </c>
      <c r="I7" s="235"/>
      <c r="J7" s="235"/>
      <c r="K7" s="235"/>
      <c r="L7" s="235"/>
      <c r="M7" s="235"/>
      <c r="N7" s="236"/>
      <c r="O7" s="226" t="s">
        <v>21</v>
      </c>
      <c r="P7" s="229"/>
      <c r="Q7" s="229"/>
      <c r="R7" s="232" t="s">
        <v>37</v>
      </c>
      <c r="S7" s="240" t="s">
        <v>22</v>
      </c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2"/>
      <c r="AH7" s="243" t="s">
        <v>23</v>
      </c>
    </row>
    <row r="8" spans="1:34" ht="13.5" customHeight="1">
      <c r="A8" s="222"/>
      <c r="B8" s="224"/>
      <c r="C8" s="226"/>
      <c r="D8" s="228"/>
      <c r="E8" s="229"/>
      <c r="F8" s="229"/>
      <c r="G8" s="232"/>
      <c r="H8" s="237"/>
      <c r="I8" s="238"/>
      <c r="J8" s="238"/>
      <c r="K8" s="238"/>
      <c r="L8" s="238"/>
      <c r="M8" s="238"/>
      <c r="N8" s="239"/>
      <c r="O8" s="226"/>
      <c r="P8" s="229"/>
      <c r="Q8" s="229"/>
      <c r="R8" s="232"/>
      <c r="S8" s="245" t="s">
        <v>154</v>
      </c>
      <c r="T8" s="246"/>
      <c r="U8" s="246"/>
      <c r="V8" s="246"/>
      <c r="W8" s="246"/>
      <c r="X8" s="246"/>
      <c r="Y8" s="246"/>
      <c r="Z8" s="245" t="s">
        <v>155</v>
      </c>
      <c r="AA8" s="247"/>
      <c r="AB8" s="246"/>
      <c r="AC8" s="246"/>
      <c r="AD8" s="246"/>
      <c r="AE8" s="246"/>
      <c r="AF8" s="248"/>
      <c r="AG8" s="249" t="s">
        <v>24</v>
      </c>
      <c r="AH8" s="243"/>
    </row>
    <row r="9" spans="1:34" ht="13.5" customHeight="1">
      <c r="A9" s="223"/>
      <c r="B9" s="225"/>
      <c r="C9" s="227"/>
      <c r="D9" s="230"/>
      <c r="E9" s="231"/>
      <c r="F9" s="231"/>
      <c r="G9" s="233"/>
      <c r="H9" s="15" t="s">
        <v>25</v>
      </c>
      <c r="I9" s="12" t="s">
        <v>36</v>
      </c>
      <c r="J9" s="12" t="s">
        <v>124</v>
      </c>
      <c r="K9" s="17" t="s">
        <v>125</v>
      </c>
      <c r="L9" s="12" t="s">
        <v>126</v>
      </c>
      <c r="M9" s="13" t="s">
        <v>127</v>
      </c>
      <c r="N9" s="14" t="s">
        <v>26</v>
      </c>
      <c r="O9" s="227"/>
      <c r="P9" s="231"/>
      <c r="Q9" s="231"/>
      <c r="R9" s="233"/>
      <c r="S9" s="15" t="s">
        <v>25</v>
      </c>
      <c r="T9" s="12" t="s">
        <v>36</v>
      </c>
      <c r="U9" s="12" t="s">
        <v>124</v>
      </c>
      <c r="V9" s="17" t="s">
        <v>125</v>
      </c>
      <c r="W9" s="12" t="s">
        <v>126</v>
      </c>
      <c r="X9" s="13" t="s">
        <v>127</v>
      </c>
      <c r="Y9" s="13" t="s">
        <v>26</v>
      </c>
      <c r="Z9" s="15" t="s">
        <v>134</v>
      </c>
      <c r="AA9" s="12" t="s">
        <v>139</v>
      </c>
      <c r="AB9" s="13" t="s">
        <v>135</v>
      </c>
      <c r="AC9" s="13" t="s">
        <v>136</v>
      </c>
      <c r="AD9" s="13" t="s">
        <v>137</v>
      </c>
      <c r="AE9" s="13" t="s">
        <v>138</v>
      </c>
      <c r="AF9" s="16" t="s">
        <v>26</v>
      </c>
      <c r="AG9" s="250"/>
      <c r="AH9" s="244"/>
    </row>
    <row r="10" spans="1:36" ht="45.75" customHeight="1">
      <c r="A10" s="143" t="str">
        <f>IF('様式４－１算出資料'!A6="","",'様式４－１算出資料'!A6)</f>
        <v>例）○○○○</v>
      </c>
      <c r="B10" s="142" t="s">
        <v>174</v>
      </c>
      <c r="C10" s="159" t="str">
        <f>IF('様式４－１算出資料'!B6="","",'様式４－１算出資料'!B6)</f>
        <v>モーアコンディショナー</v>
      </c>
      <c r="D10" s="144">
        <v>39965</v>
      </c>
      <c r="E10" s="145" t="s">
        <v>175</v>
      </c>
      <c r="F10" s="146">
        <v>39984</v>
      </c>
      <c r="G10" s="147">
        <v>600</v>
      </c>
      <c r="H10" s="148">
        <v>71</v>
      </c>
      <c r="I10" s="149">
        <v>71</v>
      </c>
      <c r="J10" s="149">
        <v>88</v>
      </c>
      <c r="K10" s="149">
        <v>88</v>
      </c>
      <c r="L10" s="149">
        <v>106</v>
      </c>
      <c r="M10" s="150">
        <v>106</v>
      </c>
      <c r="N10" s="151">
        <f>SUM(H10:M10)</f>
        <v>530</v>
      </c>
      <c r="O10" s="144">
        <v>39965</v>
      </c>
      <c r="P10" s="145" t="s">
        <v>175</v>
      </c>
      <c r="Q10" s="146">
        <v>39984</v>
      </c>
      <c r="R10" s="152">
        <f>IF('様式４－１算出資料'!T6=0,0,'様式４－１算出資料'!T6)</f>
        <v>2000</v>
      </c>
      <c r="S10" s="153">
        <f>IF('様式４－１算出資料'!S6=0,0,'様式４－１算出資料'!S6)</f>
        <v>141.67372799999998</v>
      </c>
      <c r="T10" s="154">
        <f>IF('様式４－１算出資料'!S7=0,0,'様式４－１算出資料'!S7)</f>
        <v>141.67372799999998</v>
      </c>
      <c r="U10" s="154">
        <f>IF('様式４－１算出資料'!S8=0,0,'様式４－１算出資料'!S8)</f>
        <v>177.09215999999998</v>
      </c>
      <c r="V10" s="154">
        <f>IF('様式４－１算出資料'!S9=0,0,'様式４－１算出資料'!S9)</f>
        <v>177.09215999999998</v>
      </c>
      <c r="W10" s="154">
        <f>IF('様式４－１算出資料'!S10=0,0,'様式４－１算出資料'!S10)</f>
        <v>212.51059199999995</v>
      </c>
      <c r="X10" s="154">
        <f>IF('様式４－１算出資料'!S11=0,0,'様式４－１算出資料'!S11)</f>
        <v>212.51059199999995</v>
      </c>
      <c r="Y10" s="154">
        <f>SUM(S10:X10)</f>
        <v>1062.5529599999998</v>
      </c>
      <c r="Z10" s="155">
        <f>IF('様式４－１算出資料'!S12=0,0,'様式４－１算出資料'!S12)</f>
        <v>283.34745599999997</v>
      </c>
      <c r="AA10" s="156">
        <f>IF('様式４－１算出資料'!S13=0,0,'様式４－１算出資料'!S13)</f>
        <v>283.34745599999997</v>
      </c>
      <c r="AB10" s="156">
        <f>IF('様式４－１算出資料'!S14=0,0,'様式４－１算出資料'!S14)</f>
        <v>283.34745599999997</v>
      </c>
      <c r="AC10" s="156">
        <f>IF('様式４－１算出資料'!S15=0,0,'様式４－１算出資料'!S15)</f>
        <v>0</v>
      </c>
      <c r="AD10" s="156">
        <f>IF('様式４－１算出資料'!S16=0,0,'様式４－１算出資料'!S16)</f>
        <v>0</v>
      </c>
      <c r="AE10" s="156">
        <f>IF('様式４－１算出資料'!S17=0,0,'様式４－１算出資料'!S17)</f>
        <v>0</v>
      </c>
      <c r="AF10" s="157">
        <f>SUM(Z10:AE10)</f>
        <v>850.0423679999999</v>
      </c>
      <c r="AG10" s="158">
        <f>Y10+AF10</f>
        <v>1912.5953279999997</v>
      </c>
      <c r="AH10" s="68" t="s">
        <v>27</v>
      </c>
      <c r="AJ10" s="32" t="str">
        <f>'参照資料'!A8</f>
        <v>とうもろこし播種機</v>
      </c>
    </row>
    <row r="11" spans="1:36" ht="45.75" customHeight="1">
      <c r="A11" s="104">
        <f>IF('様式４－１算出資料'!A19="","",'様式４－１算出資料'!A19)</f>
      </c>
      <c r="B11" s="115"/>
      <c r="C11" s="69">
        <f>IF('様式４－１算出資料'!B19="","",'様式４－１算出資料'!B19)</f>
      </c>
      <c r="D11" s="118"/>
      <c r="E11" s="6" t="s">
        <v>175</v>
      </c>
      <c r="F11" s="121"/>
      <c r="G11" s="124"/>
      <c r="H11" s="125"/>
      <c r="I11" s="126"/>
      <c r="J11" s="126"/>
      <c r="K11" s="126"/>
      <c r="L11" s="126"/>
      <c r="M11" s="127"/>
      <c r="N11" s="11">
        <f aca="true" t="shared" si="0" ref="N11:N47">SUM(H11:M11)</f>
        <v>0</v>
      </c>
      <c r="O11" s="136"/>
      <c r="P11" s="6" t="s">
        <v>175</v>
      </c>
      <c r="Q11" s="121"/>
      <c r="R11" s="10">
        <f>IF('様式４－１算出資料'!T19=0,0,'様式４－１算出資料'!T19)</f>
        <v>0</v>
      </c>
      <c r="S11" s="10">
        <f>IF('様式４－１算出資料'!S19=0,0,'様式４－１算出資料'!S19)</f>
        <v>0</v>
      </c>
      <c r="T11" s="7">
        <f>IF('様式４－１算出資料'!S20=0,0,'様式４－１算出資料'!S20)</f>
        <v>0</v>
      </c>
      <c r="U11" s="7">
        <f>IF('様式４－１算出資料'!S21=0,0,'様式４－１算出資料'!S21)</f>
        <v>0</v>
      </c>
      <c r="V11" s="7">
        <f>IF('様式４－１算出資料'!S22=0,0,'様式４－１算出資料'!S22)</f>
        <v>0</v>
      </c>
      <c r="W11" s="7">
        <f>IF('様式４－１算出資料'!S23=0,0,'様式４－１算出資料'!S23)</f>
        <v>0</v>
      </c>
      <c r="X11" s="7">
        <f>IF('様式４－１算出資料'!S24=0,0,'様式４－１算出資料'!S24)</f>
        <v>0</v>
      </c>
      <c r="Y11" s="7">
        <f>SUM(S11:X11)</f>
        <v>0</v>
      </c>
      <c r="Z11" s="10">
        <f>IF('様式４－１算出資料'!S25=0,0,'様式４－１算出資料'!S25)</f>
        <v>0</v>
      </c>
      <c r="AA11" s="9">
        <f>IF('様式４－１算出資料'!S26=0,0,'様式４－１算出資料'!S26)</f>
        <v>0</v>
      </c>
      <c r="AB11" s="7">
        <f>IF('様式４－１算出資料'!S27=0,0,'様式４－１算出資料'!S27)</f>
        <v>0</v>
      </c>
      <c r="AC11" s="7">
        <f>IF('様式４－１算出資料'!S28=0,0,'様式４－１算出資料'!S28)</f>
        <v>0</v>
      </c>
      <c r="AD11" s="7">
        <f>IF('様式４－１算出資料'!S29=0,0,'様式４－１算出資料'!S29)</f>
        <v>0</v>
      </c>
      <c r="AE11" s="7">
        <f>IF('様式４－１算出資料'!S30=0,0,'様式４－１算出資料'!S30)</f>
        <v>0</v>
      </c>
      <c r="AF11" s="8">
        <f>SUM(Z11:AE11)</f>
        <v>0</v>
      </c>
      <c r="AG11" s="9">
        <f>Y11+AF11</f>
        <v>0</v>
      </c>
      <c r="AH11" s="103"/>
      <c r="AJ11" s="32" t="str">
        <f>'参照資料'!A9</f>
        <v>水稲直播機</v>
      </c>
    </row>
    <row r="12" spans="1:36" ht="45.75" customHeight="1">
      <c r="A12" s="104">
        <f>IF('様式４－１算出資料'!A32="","",'様式４－１算出資料'!A32)</f>
      </c>
      <c r="B12" s="115"/>
      <c r="C12" s="69">
        <f>IF('様式４－１算出資料'!B32="","",'様式４－１算出資料'!B32)</f>
      </c>
      <c r="D12" s="118"/>
      <c r="E12" s="6" t="s">
        <v>175</v>
      </c>
      <c r="F12" s="121"/>
      <c r="G12" s="124"/>
      <c r="H12" s="125"/>
      <c r="I12" s="126"/>
      <c r="J12" s="126"/>
      <c r="K12" s="126"/>
      <c r="L12" s="126"/>
      <c r="M12" s="127"/>
      <c r="N12" s="11">
        <f t="shared" si="0"/>
        <v>0</v>
      </c>
      <c r="O12" s="136"/>
      <c r="P12" s="6" t="s">
        <v>175</v>
      </c>
      <c r="Q12" s="121"/>
      <c r="R12" s="10">
        <f>IF('様式４－１算出資料'!T32=0,0,'様式４－１算出資料'!T32)</f>
        <v>0</v>
      </c>
      <c r="S12" s="10">
        <f>IF('様式４－１算出資料'!S32=0,0,'様式４－１算出資料'!S32)</f>
        <v>0</v>
      </c>
      <c r="T12" s="7">
        <f>IF('様式４－１算出資料'!S33=0,0,'様式４－１算出資料'!S33)</f>
        <v>0</v>
      </c>
      <c r="U12" s="7">
        <f>IF('様式４－１算出資料'!S34=0,0,'様式４－１算出資料'!S34)</f>
        <v>0</v>
      </c>
      <c r="V12" s="7">
        <f>IF('様式４－１算出資料'!S35=0,0,'様式４－１算出資料'!S35)</f>
        <v>0</v>
      </c>
      <c r="W12" s="7">
        <f>IF('様式４－１算出資料'!S36=0,0,'様式４－１算出資料'!S36)</f>
        <v>0</v>
      </c>
      <c r="X12" s="7">
        <f>IF('様式４－１算出資料'!S37=0,0,'様式４－１算出資料'!S37)</f>
        <v>0</v>
      </c>
      <c r="Y12" s="7">
        <f aca="true" t="shared" si="1" ref="Y12:Y47">SUM(S12:X12)</f>
        <v>0</v>
      </c>
      <c r="Z12" s="10">
        <f>IF('様式４－１算出資料'!S38=0,0,'様式４－１算出資料'!S38)</f>
        <v>0</v>
      </c>
      <c r="AA12" s="9">
        <f>IF('様式４－１算出資料'!S39=0,0,'様式４－１算出資料'!S39)</f>
        <v>0</v>
      </c>
      <c r="AB12" s="7">
        <f>IF('様式４－１算出資料'!S40=0,0,'様式４－１算出資料'!S40)</f>
        <v>0</v>
      </c>
      <c r="AC12" s="7">
        <f>IF('様式４－１算出資料'!S41=0,0,'様式４－１算出資料'!S41)</f>
        <v>0</v>
      </c>
      <c r="AD12" s="7">
        <f>IF('様式４－１算出資料'!S42=0,0,'様式４－１算出資料'!S42)</f>
        <v>0</v>
      </c>
      <c r="AE12" s="7">
        <f>IF('様式４－１算出資料'!S43=0,0,'様式４－１算出資料'!S43)</f>
        <v>0</v>
      </c>
      <c r="AF12" s="8">
        <f aca="true" t="shared" si="2" ref="AF12:AF47">SUM(Z12:AE12)</f>
        <v>0</v>
      </c>
      <c r="AG12" s="9">
        <f aca="true" t="shared" si="3" ref="AG12:AG47">Y12+AF12</f>
        <v>0</v>
      </c>
      <c r="AH12" s="18"/>
      <c r="AJ12" s="32" t="str">
        <f>'参照資料'!A10</f>
        <v>グラスシーダー</v>
      </c>
    </row>
    <row r="13" spans="1:36" ht="45.75" customHeight="1">
      <c r="A13" s="104">
        <f>IF('様式４－１算出資料'!A45="","",'様式４－１算出資料'!A45)</f>
      </c>
      <c r="B13" s="115"/>
      <c r="C13" s="69">
        <f>IF('様式４－１算出資料'!B45="","",'様式４－１算出資料'!B45)</f>
      </c>
      <c r="D13" s="118"/>
      <c r="E13" s="6" t="s">
        <v>38</v>
      </c>
      <c r="F13" s="121"/>
      <c r="G13" s="124"/>
      <c r="H13" s="125"/>
      <c r="I13" s="126"/>
      <c r="J13" s="126"/>
      <c r="K13" s="126"/>
      <c r="L13" s="126"/>
      <c r="M13" s="127"/>
      <c r="N13" s="11">
        <f t="shared" si="0"/>
        <v>0</v>
      </c>
      <c r="O13" s="136"/>
      <c r="P13" s="6" t="s">
        <v>175</v>
      </c>
      <c r="Q13" s="121"/>
      <c r="R13" s="10">
        <f>IF('様式４－１算出資料'!T45=0,0,'様式４－１算出資料'!T45)</f>
        <v>0</v>
      </c>
      <c r="S13" s="10">
        <f>IF('様式４－１算出資料'!S45=0,0,'様式４－１算出資料'!S45)</f>
        <v>0</v>
      </c>
      <c r="T13" s="7">
        <f>IF('様式４－１算出資料'!S46=0,0,'様式４－１算出資料'!S46)</f>
        <v>0</v>
      </c>
      <c r="U13" s="7">
        <f>IF('様式４－１算出資料'!S47=0,0,'様式４－１算出資料'!S47)</f>
        <v>0</v>
      </c>
      <c r="V13" s="7">
        <f>IF('様式４－１算出資料'!S48=0,0,'様式４－１算出資料'!S48)</f>
        <v>0</v>
      </c>
      <c r="W13" s="7">
        <f>IF('様式４－１算出資料'!S49=0,0,'様式４－１算出資料'!S49)</f>
        <v>0</v>
      </c>
      <c r="X13" s="7">
        <f>IF('様式４－１算出資料'!S50=0,0,'様式４－１算出資料'!S50)</f>
        <v>0</v>
      </c>
      <c r="Y13" s="7">
        <f t="shared" si="1"/>
        <v>0</v>
      </c>
      <c r="Z13" s="10">
        <f>IF('様式４－１算出資料'!S51=0,0,'様式４－１算出資料'!S51)</f>
        <v>0</v>
      </c>
      <c r="AA13" s="9">
        <f>IF('様式４－１算出資料'!S52=0,0,'様式４－１算出資料'!S52)</f>
        <v>0</v>
      </c>
      <c r="AB13" s="7">
        <f>IF('様式４－１算出資料'!S53=0,0,'様式４－１算出資料'!S53)</f>
        <v>0</v>
      </c>
      <c r="AC13" s="7">
        <f>IF('様式４－１算出資料'!S54=0,0,'様式４－１算出資料'!S54)</f>
        <v>0</v>
      </c>
      <c r="AD13" s="7">
        <f>IF('様式４－１算出資料'!S55=0,0,'様式４－１算出資料'!S55)</f>
        <v>0</v>
      </c>
      <c r="AE13" s="7">
        <f>IF('様式４－１算出資料'!S56=0,0,'様式４－１算出資料'!S56)</f>
        <v>0</v>
      </c>
      <c r="AF13" s="8">
        <f t="shared" si="2"/>
        <v>0</v>
      </c>
      <c r="AG13" s="9">
        <f t="shared" si="3"/>
        <v>0</v>
      </c>
      <c r="AH13" s="18"/>
      <c r="AJ13" s="32" t="str">
        <f>'参照資料'!A11</f>
        <v>シーダーマルチ4条</v>
      </c>
    </row>
    <row r="14" spans="1:36" ht="45.75" customHeight="1">
      <c r="A14" s="104">
        <f>IF('様式４－１算出資料'!A58="","",'様式４－１算出資料'!A58)</f>
      </c>
      <c r="B14" s="115"/>
      <c r="C14" s="69">
        <f>IF('様式４－１算出資料'!B58="","",'様式４－１算出資料'!B58)</f>
      </c>
      <c r="D14" s="118"/>
      <c r="E14" s="6" t="s">
        <v>38</v>
      </c>
      <c r="F14" s="121"/>
      <c r="G14" s="124"/>
      <c r="H14" s="125"/>
      <c r="I14" s="126"/>
      <c r="J14" s="126"/>
      <c r="K14" s="126"/>
      <c r="L14" s="126"/>
      <c r="M14" s="127"/>
      <c r="N14" s="11">
        <f t="shared" si="0"/>
        <v>0</v>
      </c>
      <c r="O14" s="136"/>
      <c r="P14" s="6" t="s">
        <v>175</v>
      </c>
      <c r="Q14" s="121"/>
      <c r="R14" s="10">
        <f>IF('様式４－１算出資料'!T58=0,0,'様式４－１算出資料'!T58)</f>
        <v>0</v>
      </c>
      <c r="S14" s="10">
        <f>IF('様式４－１算出資料'!S58=0,0,'様式４－１算出資料'!S58)</f>
        <v>0</v>
      </c>
      <c r="T14" s="7">
        <f>IF('様式４－１算出資料'!S59=0,0,'様式４－１算出資料'!S59)</f>
        <v>0</v>
      </c>
      <c r="U14" s="7">
        <f>IF('様式４－１算出資料'!S60=0,0,'様式４－１算出資料'!S60)</f>
        <v>0</v>
      </c>
      <c r="V14" s="7">
        <f>IF('様式４－１算出資料'!S61=0,0,'様式４－１算出資料'!S61)</f>
        <v>0</v>
      </c>
      <c r="W14" s="7">
        <f>IF('様式４－１算出資料'!S62=0,0,'様式４－１算出資料'!S62)</f>
        <v>0</v>
      </c>
      <c r="X14" s="7">
        <f>IF('様式４－１算出資料'!S63=0,0,'様式４－１算出資料'!S63)</f>
        <v>0</v>
      </c>
      <c r="Y14" s="7">
        <f t="shared" si="1"/>
        <v>0</v>
      </c>
      <c r="Z14" s="10">
        <f>IF('様式４－１算出資料'!S64=0,0,'様式４－１算出資料'!S64)</f>
        <v>0</v>
      </c>
      <c r="AA14" s="9">
        <f>IF('様式４－１算出資料'!S65=0,0,'様式４－１算出資料'!S65)</f>
        <v>0</v>
      </c>
      <c r="AB14" s="7">
        <f>IF('様式４－１算出資料'!S66=0,0,'様式４－１算出資料'!S66)</f>
        <v>0</v>
      </c>
      <c r="AC14" s="7">
        <f>IF('様式４－１算出資料'!S67=0,0,'様式４－１算出資料'!S67)</f>
        <v>0</v>
      </c>
      <c r="AD14" s="7">
        <f>IF('様式４－１算出資料'!S68=0,0,'様式４－１算出資料'!S68)</f>
        <v>0</v>
      </c>
      <c r="AE14" s="7">
        <f>IF('様式４－１算出資料'!S69=0,0,'様式４－１算出資料'!S69)</f>
        <v>0</v>
      </c>
      <c r="AF14" s="8">
        <f t="shared" si="2"/>
        <v>0</v>
      </c>
      <c r="AG14" s="9">
        <f t="shared" si="3"/>
        <v>0</v>
      </c>
      <c r="AH14" s="18"/>
      <c r="AJ14" s="32" t="str">
        <f>'参照資料'!A12</f>
        <v>モーアコンディショナー</v>
      </c>
    </row>
    <row r="15" spans="1:36" ht="45.75" customHeight="1">
      <c r="A15" s="104">
        <f>IF('様式４－１算出資料'!A71="","",'様式４－１算出資料'!A71)</f>
      </c>
      <c r="B15" s="115"/>
      <c r="C15" s="69">
        <f>IF('様式４－１算出資料'!B71="","",'様式４－１算出資料'!B71)</f>
      </c>
      <c r="D15" s="118"/>
      <c r="E15" s="6" t="s">
        <v>38</v>
      </c>
      <c r="F15" s="121"/>
      <c r="G15" s="124"/>
      <c r="H15" s="125"/>
      <c r="I15" s="126"/>
      <c r="J15" s="126"/>
      <c r="K15" s="126"/>
      <c r="L15" s="126"/>
      <c r="M15" s="127"/>
      <c r="N15" s="11">
        <f t="shared" si="0"/>
        <v>0</v>
      </c>
      <c r="O15" s="136"/>
      <c r="P15" s="6" t="s">
        <v>175</v>
      </c>
      <c r="Q15" s="121"/>
      <c r="R15" s="10">
        <f>IF('様式４－１算出資料'!T71=0,0,'様式４－１算出資料'!T71)</f>
        <v>0</v>
      </c>
      <c r="S15" s="10">
        <f>IF('様式４－１算出資料'!S71=0,0,'様式４－１算出資料'!S71)</f>
        <v>0</v>
      </c>
      <c r="T15" s="7">
        <f>IF('様式４－１算出資料'!S72=0,0,'様式４－１算出資料'!S72)</f>
        <v>0</v>
      </c>
      <c r="U15" s="7">
        <f>IF('様式４－１算出資料'!S73=0,0,'様式４－１算出資料'!S73)</f>
        <v>0</v>
      </c>
      <c r="V15" s="7">
        <f>IF('様式４－１算出資料'!S74=0,0,'様式４－１算出資料'!S74)</f>
        <v>0</v>
      </c>
      <c r="W15" s="7">
        <f>IF('様式４－１算出資料'!S75=0,0,'様式４－１算出資料'!S75)</f>
        <v>0</v>
      </c>
      <c r="X15" s="7">
        <f>IF('様式４－１算出資料'!S76=0,0,'様式４－１算出資料'!S76)</f>
        <v>0</v>
      </c>
      <c r="Y15" s="7">
        <f t="shared" si="1"/>
        <v>0</v>
      </c>
      <c r="Z15" s="10">
        <f>IF('様式４－１算出資料'!S77=0,0,'様式４－１算出資料'!S77)</f>
        <v>0</v>
      </c>
      <c r="AA15" s="9">
        <f>IF('様式４－１算出資料'!S78=0,0,'様式４－１算出資料'!S78)</f>
        <v>0</v>
      </c>
      <c r="AB15" s="7">
        <f>IF('様式４－１算出資料'!S79=0,0,'様式４－１算出資料'!S79)</f>
        <v>0</v>
      </c>
      <c r="AC15" s="7">
        <f>IF('様式４－１算出資料'!S80=0,0,'様式４－１算出資料'!S80)</f>
        <v>0</v>
      </c>
      <c r="AD15" s="7">
        <f>IF('様式４－１算出資料'!S81=0,0,'様式４－１算出資料'!S81)</f>
        <v>0</v>
      </c>
      <c r="AE15" s="7">
        <f>IF('様式４－１算出資料'!S82=0,0,'様式４－１算出資料'!S82)</f>
        <v>0</v>
      </c>
      <c r="AF15" s="8">
        <f t="shared" si="2"/>
        <v>0</v>
      </c>
      <c r="AG15" s="9">
        <f t="shared" si="3"/>
        <v>0</v>
      </c>
      <c r="AH15" s="18"/>
      <c r="AJ15" s="32" t="str">
        <f>'参照資料'!A13</f>
        <v>自走式モーアコンディショナー</v>
      </c>
    </row>
    <row r="16" spans="1:36" ht="45.75" customHeight="1">
      <c r="A16" s="104">
        <f>IF('様式４－１算出資料'!A84="","",'様式４－１算出資料'!A84)</f>
      </c>
      <c r="B16" s="115"/>
      <c r="C16" s="69">
        <f>IF('様式４－１算出資料'!B84="","",'様式４－１算出資料'!B84)</f>
      </c>
      <c r="D16" s="118"/>
      <c r="E16" s="6" t="s">
        <v>38</v>
      </c>
      <c r="F16" s="121"/>
      <c r="G16" s="124"/>
      <c r="H16" s="125"/>
      <c r="I16" s="126"/>
      <c r="J16" s="126"/>
      <c r="K16" s="126"/>
      <c r="L16" s="126"/>
      <c r="M16" s="127"/>
      <c r="N16" s="11">
        <f t="shared" si="0"/>
        <v>0</v>
      </c>
      <c r="O16" s="136"/>
      <c r="P16" s="6" t="s">
        <v>175</v>
      </c>
      <c r="Q16" s="121"/>
      <c r="R16" s="10">
        <f>IF('様式４－１算出資料'!T84=0,0,'様式４－１算出資料'!T84)</f>
        <v>0</v>
      </c>
      <c r="S16" s="10">
        <f>IF('様式４－１算出資料'!S84=0,0,'様式４－１算出資料'!S84)</f>
        <v>0</v>
      </c>
      <c r="T16" s="7">
        <f>IF('様式４－１算出資料'!S85=0,0,'様式４－１算出資料'!S85)</f>
        <v>0</v>
      </c>
      <c r="U16" s="7">
        <f>IF('様式４－１算出資料'!S86=0,0,'様式４－１算出資料'!S86)</f>
        <v>0</v>
      </c>
      <c r="V16" s="7">
        <f>IF('様式４－１算出資料'!S87=0,0,'様式４－１算出資料'!S87)</f>
        <v>0</v>
      </c>
      <c r="W16" s="7">
        <f>IF('様式４－１算出資料'!S88=0,0,'様式４－１算出資料'!S88)</f>
        <v>0</v>
      </c>
      <c r="X16" s="7">
        <f>IF('様式４－１算出資料'!S89=0,0,'様式４－１算出資料'!S89)</f>
        <v>0</v>
      </c>
      <c r="Y16" s="7">
        <f t="shared" si="1"/>
        <v>0</v>
      </c>
      <c r="Z16" s="10">
        <f>IF('様式４－１算出資料'!S90=0,0,'様式４－１算出資料'!S90)</f>
        <v>0</v>
      </c>
      <c r="AA16" s="9">
        <f>IF('様式４－１算出資料'!S91=0,0,'様式４－１算出資料'!S91)</f>
        <v>0</v>
      </c>
      <c r="AB16" s="7">
        <f>IF('様式４－１算出資料'!S92=0,0,'様式４－１算出資料'!S92)</f>
        <v>0</v>
      </c>
      <c r="AC16" s="7">
        <f>IF('様式４－１算出資料'!S93=0,0,'様式４－１算出資料'!S93)</f>
        <v>0</v>
      </c>
      <c r="AD16" s="7">
        <f>IF('様式４－１算出資料'!S94=0,0,'様式４－１算出資料'!S94)</f>
        <v>0</v>
      </c>
      <c r="AE16" s="7">
        <f>IF('様式４－１算出資料'!S95=0,0,'様式４－１算出資料'!S95)</f>
        <v>0</v>
      </c>
      <c r="AF16" s="8">
        <f t="shared" si="2"/>
        <v>0</v>
      </c>
      <c r="AG16" s="9">
        <f t="shared" si="3"/>
        <v>0</v>
      </c>
      <c r="AH16" s="18"/>
      <c r="AJ16" s="32" t="str">
        <f>'参照資料'!A14</f>
        <v>ヘイコンディショナー</v>
      </c>
    </row>
    <row r="17" spans="1:36" ht="45.75" customHeight="1">
      <c r="A17" s="104">
        <f>IF('様式４－１算出資料'!A97="","",'様式４－１算出資料'!A97)</f>
      </c>
      <c r="B17" s="115"/>
      <c r="C17" s="69">
        <f>IF('様式４－１算出資料'!B97="","",'様式４－１算出資料'!B97)</f>
      </c>
      <c r="D17" s="118"/>
      <c r="E17" s="6" t="s">
        <v>38</v>
      </c>
      <c r="F17" s="121"/>
      <c r="G17" s="124"/>
      <c r="H17" s="125"/>
      <c r="I17" s="126"/>
      <c r="J17" s="126"/>
      <c r="K17" s="126"/>
      <c r="L17" s="126"/>
      <c r="M17" s="127"/>
      <c r="N17" s="11">
        <f t="shared" si="0"/>
        <v>0</v>
      </c>
      <c r="O17" s="136"/>
      <c r="P17" s="6" t="s">
        <v>175</v>
      </c>
      <c r="Q17" s="121"/>
      <c r="R17" s="10">
        <f>IF('様式４－１算出資料'!T97=0,0,'様式４－１算出資料'!T97)</f>
        <v>0</v>
      </c>
      <c r="S17" s="10">
        <f>IF('様式４－１算出資料'!S97=0,0,'様式４－１算出資料'!S97)</f>
        <v>0</v>
      </c>
      <c r="T17" s="7">
        <f>IF('様式４－１算出資料'!S98=0,0,'様式４－１算出資料'!S98)</f>
        <v>0</v>
      </c>
      <c r="U17" s="7">
        <f>IF('様式４－１算出資料'!S99=0,0,'様式４－１算出資料'!S99)</f>
        <v>0</v>
      </c>
      <c r="V17" s="7">
        <f>IF('様式４－１算出資料'!S100=0,0,'様式４－１算出資料'!S100)</f>
        <v>0</v>
      </c>
      <c r="W17" s="7">
        <f>IF('様式４－１算出資料'!S101=0,0,'様式４－１算出資料'!S101)</f>
        <v>0</v>
      </c>
      <c r="X17" s="7">
        <f>IF('様式４－１算出資料'!S102=0,0,'様式４－１算出資料'!S102)</f>
        <v>0</v>
      </c>
      <c r="Y17" s="7">
        <f t="shared" si="1"/>
        <v>0</v>
      </c>
      <c r="Z17" s="10">
        <f>IF('様式４－１算出資料'!S103=0,0,'様式４－１算出資料'!S103)</f>
        <v>0</v>
      </c>
      <c r="AA17" s="9">
        <f>IF('様式４－１算出資料'!S104=0,0,'様式４－１算出資料'!S104)</f>
        <v>0</v>
      </c>
      <c r="AB17" s="7">
        <f>IF('様式４－１算出資料'!S105=0,0,'様式４－１算出資料'!S105)</f>
        <v>0</v>
      </c>
      <c r="AC17" s="7">
        <f>IF('様式４－１算出資料'!S106=0,0,'様式４－１算出資料'!S106)</f>
        <v>0</v>
      </c>
      <c r="AD17" s="7">
        <f>IF('様式４－１算出資料'!S107=0,0,'様式４－１算出資料'!S107)</f>
        <v>0</v>
      </c>
      <c r="AE17" s="7">
        <f>IF('様式４－１算出資料'!S108=0,0,'様式４－１算出資料'!S108)</f>
        <v>0</v>
      </c>
      <c r="AF17" s="8">
        <f t="shared" si="2"/>
        <v>0</v>
      </c>
      <c r="AG17" s="9">
        <f t="shared" si="3"/>
        <v>0</v>
      </c>
      <c r="AH17" s="18"/>
      <c r="AJ17" s="32" t="str">
        <f>'参照資料'!A15</f>
        <v>フォーレージハーベスター</v>
      </c>
    </row>
    <row r="18" spans="1:36" ht="45.75" customHeight="1">
      <c r="A18" s="104">
        <f>IF('様式４－１算出資料'!A110="","",'様式４－１算出資料'!A110)</f>
      </c>
      <c r="B18" s="115"/>
      <c r="C18" s="69">
        <f>IF('様式４－１算出資料'!B110="","",'様式４－１算出資料'!B110)</f>
      </c>
      <c r="D18" s="118"/>
      <c r="E18" s="6" t="s">
        <v>38</v>
      </c>
      <c r="F18" s="121"/>
      <c r="G18" s="124"/>
      <c r="H18" s="125"/>
      <c r="I18" s="126"/>
      <c r="J18" s="126"/>
      <c r="K18" s="126"/>
      <c r="L18" s="126"/>
      <c r="M18" s="127"/>
      <c r="N18" s="11">
        <f t="shared" si="0"/>
        <v>0</v>
      </c>
      <c r="O18" s="136"/>
      <c r="P18" s="6" t="s">
        <v>175</v>
      </c>
      <c r="Q18" s="121"/>
      <c r="R18" s="10">
        <f>IF('様式４－１算出資料'!T110=0,0,'様式４－１算出資料'!T110)</f>
        <v>0</v>
      </c>
      <c r="S18" s="10">
        <f>IF('様式４－１算出資料'!S110=0,0,'様式４－１算出資料'!S110)</f>
        <v>0</v>
      </c>
      <c r="T18" s="7">
        <f>IF('様式４－１算出資料'!S111=0,0,'様式４－１算出資料'!S111)</f>
        <v>0</v>
      </c>
      <c r="U18" s="7">
        <f>IF('様式４－１算出資料'!S112=0,0,'様式４－１算出資料'!S112)</f>
        <v>0</v>
      </c>
      <c r="V18" s="7">
        <f>IF('様式４－１算出資料'!S113=0,0,'様式４－１算出資料'!S113)</f>
        <v>0</v>
      </c>
      <c r="W18" s="7">
        <f>IF('様式４－１算出資料'!S114=0,0,'様式４－１算出資料'!S114)</f>
        <v>0</v>
      </c>
      <c r="X18" s="7">
        <f>IF('様式４－１算出資料'!S115=0,0,'様式４－１算出資料'!S115)</f>
        <v>0</v>
      </c>
      <c r="Y18" s="7">
        <f t="shared" si="1"/>
        <v>0</v>
      </c>
      <c r="Z18" s="10">
        <f>IF('様式４－１算出資料'!S116=0,0,'様式４－１算出資料'!S116)</f>
        <v>0</v>
      </c>
      <c r="AA18" s="9">
        <f>IF('様式４－１算出資料'!S117=0,0,'様式４－１算出資料'!S117)</f>
        <v>0</v>
      </c>
      <c r="AB18" s="7">
        <f>IF('様式４－１算出資料'!S118=0,0,'様式４－１算出資料'!S118)</f>
        <v>0</v>
      </c>
      <c r="AC18" s="7">
        <f>IF('様式４－１算出資料'!S119=0,0,'様式４－１算出資料'!S119)</f>
        <v>0</v>
      </c>
      <c r="AD18" s="7">
        <f>IF('様式４－１算出資料'!S120=0,0,'様式４－１算出資料'!S120)</f>
        <v>0</v>
      </c>
      <c r="AE18" s="7">
        <f>IF('様式４－１算出資料'!S121=0,0,'様式４－１算出資料'!S121)</f>
        <v>0</v>
      </c>
      <c r="AF18" s="8">
        <f t="shared" si="2"/>
        <v>0</v>
      </c>
      <c r="AG18" s="9">
        <f t="shared" si="3"/>
        <v>0</v>
      </c>
      <c r="AH18" s="18"/>
      <c r="AJ18" s="32" t="str">
        <f>'参照資料'!A16</f>
        <v>テッダーレーキ</v>
      </c>
    </row>
    <row r="19" spans="1:36" ht="45.75" customHeight="1">
      <c r="A19" s="104">
        <f>IF('様式４－１算出資料'!A123="","",'様式４－１算出資料'!A123)</f>
      </c>
      <c r="B19" s="115"/>
      <c r="C19" s="69">
        <f>IF('様式４－１算出資料'!B23="","",'様式４－１算出資料'!B123)</f>
      </c>
      <c r="D19" s="118"/>
      <c r="E19" s="6" t="s">
        <v>38</v>
      </c>
      <c r="F19" s="121"/>
      <c r="G19" s="124"/>
      <c r="H19" s="125"/>
      <c r="I19" s="126"/>
      <c r="J19" s="126"/>
      <c r="K19" s="126"/>
      <c r="L19" s="126"/>
      <c r="M19" s="127"/>
      <c r="N19" s="11">
        <f t="shared" si="0"/>
        <v>0</v>
      </c>
      <c r="O19" s="136"/>
      <c r="P19" s="6" t="s">
        <v>175</v>
      </c>
      <c r="Q19" s="121"/>
      <c r="R19" s="10">
        <f>IF('様式４－１算出資料'!T123=0,0,'様式４－１算出資料'!T123)</f>
        <v>0</v>
      </c>
      <c r="S19" s="10">
        <f>IF('様式４－１算出資料'!S123=0,0,'様式４－１算出資料'!S123)</f>
        <v>0</v>
      </c>
      <c r="T19" s="7">
        <f>IF('様式４－１算出資料'!S124=0,0,'様式４－１算出資料'!S124)</f>
        <v>0</v>
      </c>
      <c r="U19" s="7">
        <f>IF('様式４－１算出資料'!S125=0,0,'様式４－１算出資料'!S125)</f>
        <v>0</v>
      </c>
      <c r="V19" s="7">
        <f>IF('様式４－１算出資料'!S126=0,0,'様式４－１算出資料'!S126)</f>
        <v>0</v>
      </c>
      <c r="W19" s="7">
        <f>IF('様式４－１算出資料'!S127=0,0,'様式４－１算出資料'!S127)</f>
        <v>0</v>
      </c>
      <c r="X19" s="7">
        <f>IF('様式４－１算出資料'!S128=0,0,'様式４－１算出資料'!S128)</f>
        <v>0</v>
      </c>
      <c r="Y19" s="7">
        <f t="shared" si="1"/>
        <v>0</v>
      </c>
      <c r="Z19" s="10">
        <f>IF('様式４－１算出資料'!S129=0,0,'様式４－１算出資料'!S129)</f>
        <v>0</v>
      </c>
      <c r="AA19" s="9">
        <f>IF('様式４－１算出資料'!S130=0,0,'様式４－１算出資料'!S130)</f>
        <v>0</v>
      </c>
      <c r="AB19" s="7">
        <f>IF('様式４－１算出資料'!S131=0,0,'様式４－１算出資料'!S131)</f>
        <v>0</v>
      </c>
      <c r="AC19" s="7">
        <f>IF('様式４－１算出資料'!S132=0,0,'様式４－１算出資料'!S132)</f>
        <v>0</v>
      </c>
      <c r="AD19" s="7">
        <f>IF('様式４－１算出資料'!S133=0,0,'様式４－１算出資料'!S133)</f>
        <v>0</v>
      </c>
      <c r="AE19" s="7">
        <f>IF('様式４－１算出資料'!S134=0,0,'様式４－１算出資料'!S134)</f>
        <v>0</v>
      </c>
      <c r="AF19" s="8">
        <f t="shared" si="2"/>
        <v>0</v>
      </c>
      <c r="AG19" s="9">
        <f t="shared" si="3"/>
        <v>0</v>
      </c>
      <c r="AH19" s="18"/>
      <c r="AJ19" s="32" t="str">
        <f>'参照資料'!A17</f>
        <v>ロールベーラー</v>
      </c>
    </row>
    <row r="20" spans="1:36" ht="45.75" customHeight="1">
      <c r="A20" s="104">
        <f>IF('様式４－１算出資料'!A136="","",'様式４－１算出資料'!A136)</f>
      </c>
      <c r="B20" s="115"/>
      <c r="C20" s="69">
        <f>IF('様式４－１算出資料'!B136="","",'様式４－１算出資料'!B136)</f>
      </c>
      <c r="D20" s="118"/>
      <c r="E20" s="6" t="s">
        <v>38</v>
      </c>
      <c r="F20" s="121"/>
      <c r="G20" s="124"/>
      <c r="H20" s="125"/>
      <c r="I20" s="126"/>
      <c r="J20" s="126"/>
      <c r="K20" s="126"/>
      <c r="L20" s="126"/>
      <c r="M20" s="127"/>
      <c r="N20" s="11">
        <f t="shared" si="0"/>
        <v>0</v>
      </c>
      <c r="O20" s="136"/>
      <c r="P20" s="6" t="s">
        <v>175</v>
      </c>
      <c r="Q20" s="121"/>
      <c r="R20" s="10">
        <f>IF('様式４－１算出資料'!T136=0,0,'様式４－１算出資料'!T136)</f>
        <v>0</v>
      </c>
      <c r="S20" s="10">
        <f>IF('様式４－１算出資料'!S136=0,0,'様式４－１算出資料'!S136)</f>
        <v>0</v>
      </c>
      <c r="T20" s="7">
        <f>IF('様式４－１算出資料'!S137=0,0,'様式４－１算出資料'!S137)</f>
        <v>0</v>
      </c>
      <c r="U20" s="7">
        <f>IF('様式４－１算出資料'!S138=0,0,'様式４－１算出資料'!S138)</f>
        <v>0</v>
      </c>
      <c r="V20" s="7">
        <f>IF('様式４－１算出資料'!S139=0,0,'様式４－１算出資料'!S139)</f>
        <v>0</v>
      </c>
      <c r="W20" s="7">
        <f>IF('様式４－１算出資料'!S140=0,0,'様式４－１算出資料'!S140)</f>
        <v>0</v>
      </c>
      <c r="X20" s="7">
        <f>IF('様式４－１算出資料'!S141=0,0,'様式４－１算出資料'!S141)</f>
        <v>0</v>
      </c>
      <c r="Y20" s="7">
        <f t="shared" si="1"/>
        <v>0</v>
      </c>
      <c r="Z20" s="10">
        <f>IF('様式４－１算出資料'!S142=0,0,'様式４－１算出資料'!S142)</f>
        <v>0</v>
      </c>
      <c r="AA20" s="9">
        <f>IF('様式４－１算出資料'!S143=0,0,'様式４－１算出資料'!S143)</f>
        <v>0</v>
      </c>
      <c r="AB20" s="7">
        <f>IF('様式４－１算出資料'!S144=0,0,'様式４－１算出資料'!S144)</f>
        <v>0</v>
      </c>
      <c r="AC20" s="7">
        <f>IF('様式４－１算出資料'!S145=0,0,'様式４－１算出資料'!S145)</f>
        <v>0</v>
      </c>
      <c r="AD20" s="7">
        <f>IF('様式４－１算出資料'!S146=0,0,'様式４－１算出資料'!S146)</f>
        <v>0</v>
      </c>
      <c r="AE20" s="7">
        <f>IF('様式４－１算出資料'!S147=0,0,'様式４－１算出資料'!S147)</f>
        <v>0</v>
      </c>
      <c r="AF20" s="8">
        <f t="shared" si="2"/>
        <v>0</v>
      </c>
      <c r="AG20" s="9">
        <f t="shared" si="3"/>
        <v>0</v>
      </c>
      <c r="AH20" s="18"/>
      <c r="AJ20" s="32" t="str">
        <f>'参照資料'!A18</f>
        <v>梱包解体機</v>
      </c>
    </row>
    <row r="21" spans="1:36" ht="45.75" customHeight="1">
      <c r="A21" s="104">
        <f>IF('様式４－１算出資料'!A149="","",'様式４－１算出資料'!A149)</f>
      </c>
      <c r="B21" s="115"/>
      <c r="C21" s="69">
        <f>IF('様式４－１算出資料'!B149="","",'様式４－１算出資料'!B149)</f>
      </c>
      <c r="D21" s="118"/>
      <c r="E21" s="6" t="s">
        <v>38</v>
      </c>
      <c r="F21" s="121"/>
      <c r="G21" s="124"/>
      <c r="H21" s="125"/>
      <c r="I21" s="126"/>
      <c r="J21" s="126"/>
      <c r="K21" s="126"/>
      <c r="L21" s="126"/>
      <c r="M21" s="127"/>
      <c r="N21" s="11">
        <f t="shared" si="0"/>
        <v>0</v>
      </c>
      <c r="O21" s="136"/>
      <c r="P21" s="6" t="s">
        <v>175</v>
      </c>
      <c r="Q21" s="121"/>
      <c r="R21" s="10">
        <f>IF('様式４－１算出資料'!T149=0,0,'様式４－１算出資料'!T149)</f>
        <v>0</v>
      </c>
      <c r="S21" s="10">
        <f>IF('様式４－１算出資料'!S149=0,0,'様式４－１算出資料'!S149)</f>
        <v>0</v>
      </c>
      <c r="T21" s="7">
        <f>IF('様式４－１算出資料'!S150=0,0,'様式４－１算出資料'!S150)</f>
        <v>0</v>
      </c>
      <c r="U21" s="7">
        <f>IF('様式４－１算出資料'!S151=0,0,'様式４－１算出資料'!S151)</f>
        <v>0</v>
      </c>
      <c r="V21" s="7">
        <f>IF('様式４－１算出資料'!S152=0,0,'様式４－１算出資料'!S152)</f>
        <v>0</v>
      </c>
      <c r="W21" s="7">
        <f>IF('様式４－１算出資料'!S153=0,0,'様式４－１算出資料'!S153)</f>
        <v>0</v>
      </c>
      <c r="X21" s="7">
        <f>IF('様式４－１算出資料'!S154=0,0,'様式４－１算出資料'!S154)</f>
        <v>0</v>
      </c>
      <c r="Y21" s="7">
        <f t="shared" si="1"/>
        <v>0</v>
      </c>
      <c r="Z21" s="10">
        <f>IF('様式４－１算出資料'!S155=0,0,'様式４－１算出資料'!S155)</f>
        <v>0</v>
      </c>
      <c r="AA21" s="9">
        <f>IF('様式４－１算出資料'!S156=0,0,'様式４－１算出資料'!S156)</f>
        <v>0</v>
      </c>
      <c r="AB21" s="7">
        <f>IF('様式４－１算出資料'!S157=0,0,'様式４－１算出資料'!S157)</f>
        <v>0</v>
      </c>
      <c r="AC21" s="7">
        <f>IF('様式４－１算出資料'!S158=0,0,'様式４－１算出資料'!S158)</f>
        <v>0</v>
      </c>
      <c r="AD21" s="7">
        <f>IF('様式４－１算出資料'!S159=0,0,'様式４－１算出資料'!S159)</f>
        <v>0</v>
      </c>
      <c r="AE21" s="7">
        <f>IF('様式４－１算出資料'!S160=0,0,'様式４－１算出資料'!S160)</f>
        <v>0</v>
      </c>
      <c r="AF21" s="8">
        <f t="shared" si="2"/>
        <v>0</v>
      </c>
      <c r="AG21" s="9">
        <f t="shared" si="3"/>
        <v>0</v>
      </c>
      <c r="AH21" s="18"/>
      <c r="AJ21" s="32" t="str">
        <f>'参照資料'!A19</f>
        <v>運搬機</v>
      </c>
    </row>
    <row r="22" spans="1:36" ht="45.75" customHeight="1">
      <c r="A22" s="104">
        <f>IF('様式４－１算出資料'!A162="","",'様式４－１算出資料'!A162)</f>
      </c>
      <c r="B22" s="115"/>
      <c r="C22" s="69">
        <f>IF('様式４－１算出資料'!B162="","",'様式４－１算出資料'!B162)</f>
      </c>
      <c r="D22" s="118"/>
      <c r="E22" s="6" t="s">
        <v>38</v>
      </c>
      <c r="F22" s="121"/>
      <c r="G22" s="124"/>
      <c r="H22" s="125"/>
      <c r="I22" s="126"/>
      <c r="J22" s="126"/>
      <c r="K22" s="126"/>
      <c r="L22" s="126"/>
      <c r="M22" s="127"/>
      <c r="N22" s="11">
        <f t="shared" si="0"/>
        <v>0</v>
      </c>
      <c r="O22" s="136"/>
      <c r="P22" s="6" t="s">
        <v>175</v>
      </c>
      <c r="Q22" s="121"/>
      <c r="R22" s="10">
        <f>IF('様式４－１算出資料'!T162=0,0,'様式４－１算出資料'!T162)</f>
        <v>0</v>
      </c>
      <c r="S22" s="10">
        <f>IF('様式４－１算出資料'!S162=0,0,'様式４－１算出資料'!S162)</f>
        <v>0</v>
      </c>
      <c r="T22" s="7">
        <f>IF('様式４－１算出資料'!S163=0,0,'様式４－１算出資料'!S163)</f>
        <v>0</v>
      </c>
      <c r="U22" s="7">
        <f>IF('様式４－１算出資料'!S164=0,0,'様式４－１算出資料'!S164)</f>
        <v>0</v>
      </c>
      <c r="V22" s="7">
        <f>IF('様式４－１算出資料'!S165=0,0,'様式４－１算出資料'!S165)</f>
        <v>0</v>
      </c>
      <c r="W22" s="7">
        <f>IF('様式４－１算出資料'!S166=0,0,'様式４－１算出資料'!S166)</f>
        <v>0</v>
      </c>
      <c r="X22" s="7">
        <f>IF('様式４－１算出資料'!S167=0,0,'様式４－１算出資料'!S167)</f>
        <v>0</v>
      </c>
      <c r="Y22" s="7">
        <f t="shared" si="1"/>
        <v>0</v>
      </c>
      <c r="Z22" s="10">
        <f>IF('様式４－１算出資料'!S168=0,0,'様式４－１算出資料'!S168)</f>
        <v>0</v>
      </c>
      <c r="AA22" s="9">
        <f>IF('様式４－１算出資料'!S169=0,0,'様式４－１算出資料'!S169)</f>
        <v>0</v>
      </c>
      <c r="AB22" s="7">
        <f>IF('様式４－１算出資料'!S170=0,0,'様式４－１算出資料'!S170)</f>
        <v>0</v>
      </c>
      <c r="AC22" s="7">
        <f>IF('様式４－１算出資料'!S171=0,0,'様式４－１算出資料'!S171)</f>
        <v>0</v>
      </c>
      <c r="AD22" s="7">
        <f>IF('様式４－１算出資料'!S172=0,0,'様式４－１算出資料'!S172)</f>
        <v>0</v>
      </c>
      <c r="AE22" s="7">
        <f>IF('様式４－１算出資料'!S173=0,0,'様式４－１算出資料'!S173)</f>
        <v>0</v>
      </c>
      <c r="AF22" s="8">
        <f t="shared" si="2"/>
        <v>0</v>
      </c>
      <c r="AG22" s="9">
        <f t="shared" si="3"/>
        <v>0</v>
      </c>
      <c r="AH22" s="18"/>
      <c r="AJ22" s="32" t="str">
        <f>'参照資料'!A20</f>
        <v>梱包格納用機械</v>
      </c>
    </row>
    <row r="23" spans="1:36" ht="45.75" customHeight="1">
      <c r="A23" s="104">
        <f>IF('様式４－１算出資料'!A175="","",'様式４－１算出資料'!A175)</f>
      </c>
      <c r="B23" s="115"/>
      <c r="C23" s="69">
        <f>IF('様式４－１算出資料'!B175="","",'様式４－１算出資料'!B175)</f>
      </c>
      <c r="D23" s="118"/>
      <c r="E23" s="6" t="s">
        <v>38</v>
      </c>
      <c r="F23" s="121"/>
      <c r="G23" s="124"/>
      <c r="H23" s="125"/>
      <c r="I23" s="126"/>
      <c r="J23" s="126"/>
      <c r="K23" s="126"/>
      <c r="L23" s="126"/>
      <c r="M23" s="127"/>
      <c r="N23" s="11">
        <f t="shared" si="0"/>
        <v>0</v>
      </c>
      <c r="O23" s="136"/>
      <c r="P23" s="6" t="s">
        <v>175</v>
      </c>
      <c r="Q23" s="121"/>
      <c r="R23" s="10">
        <f>IF('様式４－１算出資料'!T175=0,0,'様式４－１算出資料'!T175)</f>
        <v>0</v>
      </c>
      <c r="S23" s="10">
        <f>IF('様式４－１算出資料'!S175=0,0,'様式４－１算出資料'!S175)</f>
        <v>0</v>
      </c>
      <c r="T23" s="7">
        <f>IF('様式４－１算出資料'!S176=0,0,'様式４－１算出資料'!S176)</f>
        <v>0</v>
      </c>
      <c r="U23" s="7">
        <f>IF('様式４－１算出資料'!S177=0,0,'様式４－１算出資料'!S177)</f>
        <v>0</v>
      </c>
      <c r="V23" s="7">
        <f>IF('様式４－１算出資料'!S178=0,0,'様式４－１算出資料'!S178)</f>
        <v>0</v>
      </c>
      <c r="W23" s="7">
        <f>IF('様式４－１算出資料'!S179=0,0,'様式４－１算出資料'!S179)</f>
        <v>0</v>
      </c>
      <c r="X23" s="7">
        <f>IF('様式４－１算出資料'!S180=0,0,'様式４－１算出資料'!S180)</f>
        <v>0</v>
      </c>
      <c r="Y23" s="7">
        <f t="shared" si="1"/>
        <v>0</v>
      </c>
      <c r="Z23" s="10">
        <f>IF('様式４－１算出資料'!S181=0,0,'様式４－１算出資料'!S181)</f>
        <v>0</v>
      </c>
      <c r="AA23" s="9">
        <f>IF('様式４－１算出資料'!S182=0,0,'様式４－１算出資料'!S182)</f>
        <v>0</v>
      </c>
      <c r="AB23" s="7">
        <f>IF('様式４－１算出資料'!S183=0,0,'様式４－１算出資料'!S183)</f>
        <v>0</v>
      </c>
      <c r="AC23" s="7">
        <f>IF('様式４－１算出資料'!S184=0,0,'様式４－１算出資料'!S184)</f>
        <v>0</v>
      </c>
      <c r="AD23" s="7">
        <f>IF('様式４－１算出資料'!S185=0,0,'様式４－１算出資料'!S185)</f>
        <v>0</v>
      </c>
      <c r="AE23" s="7">
        <f>IF('様式４－１算出資料'!S186=0,0,'様式４－１算出資料'!S186)</f>
        <v>0</v>
      </c>
      <c r="AF23" s="8">
        <f t="shared" si="2"/>
        <v>0</v>
      </c>
      <c r="AG23" s="9">
        <f t="shared" si="3"/>
        <v>0</v>
      </c>
      <c r="AH23" s="18"/>
      <c r="AJ23" s="32" t="str">
        <f>'参照資料'!A21</f>
        <v>サイレージ取出機</v>
      </c>
    </row>
    <row r="24" spans="1:36" ht="45.75" customHeight="1">
      <c r="A24" s="104">
        <f>IF('様式４－１算出資料'!A188="","",'様式４－１算出資料'!A188)</f>
      </c>
      <c r="B24" s="115"/>
      <c r="C24" s="69">
        <f>IF('様式４－１算出資料'!B188="","",'様式４－１算出資料'!B188)</f>
      </c>
      <c r="D24" s="118"/>
      <c r="E24" s="6" t="s">
        <v>38</v>
      </c>
      <c r="F24" s="121"/>
      <c r="G24" s="124"/>
      <c r="H24" s="125"/>
      <c r="I24" s="126"/>
      <c r="J24" s="126"/>
      <c r="K24" s="126"/>
      <c r="L24" s="126"/>
      <c r="M24" s="127"/>
      <c r="N24" s="11">
        <f t="shared" si="0"/>
        <v>0</v>
      </c>
      <c r="O24" s="136"/>
      <c r="P24" s="6" t="s">
        <v>175</v>
      </c>
      <c r="Q24" s="121"/>
      <c r="R24" s="10">
        <f>IF('様式４－１算出資料'!T188=0,0,'様式４－１算出資料'!T188)</f>
        <v>0</v>
      </c>
      <c r="S24" s="10">
        <f>IF('様式４－１算出資料'!S188=0,0,'様式４－１算出資料'!S188)</f>
        <v>0</v>
      </c>
      <c r="T24" s="7">
        <f>IF('様式４－１算出資料'!S189=0,0,'様式４－１算出資料'!S189)</f>
        <v>0</v>
      </c>
      <c r="U24" s="7">
        <f>IF('様式４－１算出資料'!S190=0,0,'様式４－１算出資料'!S190)</f>
        <v>0</v>
      </c>
      <c r="V24" s="7">
        <f>IF('様式４－１算出資料'!S191=0,0,'様式４－１算出資料'!S191)</f>
        <v>0</v>
      </c>
      <c r="W24" s="7">
        <f>IF('様式４－１算出資料'!S192=0,0,'様式４－１算出資料'!S192)</f>
        <v>0</v>
      </c>
      <c r="X24" s="7">
        <f>IF('様式４－１算出資料'!S193=0,0,'様式４－１算出資料'!S193)</f>
        <v>0</v>
      </c>
      <c r="Y24" s="7">
        <f t="shared" si="1"/>
        <v>0</v>
      </c>
      <c r="Z24" s="10">
        <f>IF('様式４－１算出資料'!S194=0,0,'様式４－１算出資料'!S194)</f>
        <v>0</v>
      </c>
      <c r="AA24" s="9">
        <f>IF('様式４－１算出資料'!S195=0,0,'様式４－１算出資料'!S195)</f>
        <v>0</v>
      </c>
      <c r="AB24" s="7">
        <f>IF('様式４－１算出資料'!S196=0,0,'様式４－１算出資料'!S196)</f>
        <v>0</v>
      </c>
      <c r="AC24" s="7">
        <f>IF('様式４－１算出資料'!S197=0,0,'様式４－１算出資料'!S197)</f>
        <v>0</v>
      </c>
      <c r="AD24" s="7">
        <f>IF('様式４－１算出資料'!S198=0,0,'様式４－１算出資料'!S198)</f>
        <v>0</v>
      </c>
      <c r="AE24" s="7">
        <f>IF('様式４－１算出資料'!S199=0,0,'様式４－１算出資料'!S199)</f>
        <v>0</v>
      </c>
      <c r="AF24" s="8">
        <f t="shared" si="2"/>
        <v>0</v>
      </c>
      <c r="AG24" s="9">
        <f t="shared" si="3"/>
        <v>0</v>
      </c>
      <c r="AH24" s="18"/>
      <c r="AJ24" s="32" t="str">
        <f>'参照資料'!A22</f>
        <v>サイレージ積込機</v>
      </c>
    </row>
    <row r="25" spans="1:36" ht="45.75" customHeight="1">
      <c r="A25" s="104">
        <f>IF('様式４－１算出資料'!A201="","",'様式４－１算出資料'!A201)</f>
      </c>
      <c r="B25" s="115"/>
      <c r="C25" s="69">
        <f>IF('様式４－１算出資料'!B201="","",'様式４－１算出資料'!B201)</f>
      </c>
      <c r="D25" s="118"/>
      <c r="E25" s="6" t="s">
        <v>38</v>
      </c>
      <c r="F25" s="121"/>
      <c r="G25" s="124"/>
      <c r="H25" s="125"/>
      <c r="I25" s="126"/>
      <c r="J25" s="126"/>
      <c r="K25" s="126"/>
      <c r="L25" s="126"/>
      <c r="M25" s="127"/>
      <c r="N25" s="11">
        <f t="shared" si="0"/>
        <v>0</v>
      </c>
      <c r="O25" s="136"/>
      <c r="P25" s="6" t="s">
        <v>175</v>
      </c>
      <c r="Q25" s="121"/>
      <c r="R25" s="10">
        <f>IF('様式４－１算出資料'!T201=0,0,'様式４－１算出資料'!T201)</f>
        <v>0</v>
      </c>
      <c r="S25" s="10">
        <f>IF('様式４－１算出資料'!S201=0,0,'様式４－１算出資料'!S201)</f>
        <v>0</v>
      </c>
      <c r="T25" s="7">
        <f>IF('様式４－１算出資料'!S202=0,0,'様式４－１算出資料'!S202)</f>
        <v>0</v>
      </c>
      <c r="U25" s="7">
        <f>IF('様式４－１算出資料'!S203=0,0,'様式４－１算出資料'!S203)</f>
        <v>0</v>
      </c>
      <c r="V25" s="7">
        <f>IF('様式４－１算出資料'!S204=0,0,'様式４－１算出資料'!S204)</f>
        <v>0</v>
      </c>
      <c r="W25" s="7">
        <f>IF('様式４－１算出資料'!S205=0,0,'様式４－１算出資料'!S205)</f>
        <v>0</v>
      </c>
      <c r="X25" s="7">
        <f>IF('様式４－１算出資料'!S206=0,0,'様式４－１算出資料'!S206)</f>
        <v>0</v>
      </c>
      <c r="Y25" s="7">
        <f t="shared" si="1"/>
        <v>0</v>
      </c>
      <c r="Z25" s="10">
        <f>IF('様式４－１算出資料'!S207=0,0,'様式４－１算出資料'!S207)</f>
        <v>0</v>
      </c>
      <c r="AA25" s="9">
        <f>IF('様式４－１算出資料'!S208=0,0,'様式４－１算出資料'!S208)</f>
        <v>0</v>
      </c>
      <c r="AB25" s="7">
        <f>IF('様式４－１算出資料'!S209=0,0,'様式４－１算出資料'!S209)</f>
        <v>0</v>
      </c>
      <c r="AC25" s="7">
        <f>IF('様式４－１算出資料'!S210=0,0,'様式４－１算出資料'!S210)</f>
        <v>0</v>
      </c>
      <c r="AD25" s="7">
        <f>IF('様式４－１算出資料'!S211=0,0,'様式４－１算出資料'!S211)</f>
        <v>0</v>
      </c>
      <c r="AE25" s="7">
        <f>IF('様式４－１算出資料'!S212=0,0,'様式４－１算出資料'!S212)</f>
        <v>0</v>
      </c>
      <c r="AF25" s="8">
        <f t="shared" si="2"/>
        <v>0</v>
      </c>
      <c r="AG25" s="9">
        <f t="shared" si="3"/>
        <v>0</v>
      </c>
      <c r="AH25" s="18"/>
      <c r="AJ25" s="32" t="str">
        <f>'参照資料'!A23</f>
        <v>稲わら収集機</v>
      </c>
    </row>
    <row r="26" spans="1:36" ht="45.75" customHeight="1">
      <c r="A26" s="104">
        <f>IF('様式４－１算出資料'!A214="","",'様式４－１算出資料'!A214)</f>
      </c>
      <c r="B26" s="115"/>
      <c r="C26" s="69">
        <f>IF('様式４－１算出資料'!B214="","",'様式４－１算出資料'!B214)</f>
      </c>
      <c r="D26" s="118"/>
      <c r="E26" s="6" t="s">
        <v>38</v>
      </c>
      <c r="F26" s="121"/>
      <c r="G26" s="124"/>
      <c r="H26" s="125"/>
      <c r="I26" s="126"/>
      <c r="J26" s="126"/>
      <c r="K26" s="126"/>
      <c r="L26" s="126"/>
      <c r="M26" s="127"/>
      <c r="N26" s="11">
        <f t="shared" si="0"/>
        <v>0</v>
      </c>
      <c r="O26" s="136"/>
      <c r="P26" s="6" t="s">
        <v>175</v>
      </c>
      <c r="Q26" s="121"/>
      <c r="R26" s="10">
        <f>IF('様式４－１算出資料'!T214=0,0,'様式４－１算出資料'!T214)</f>
        <v>0</v>
      </c>
      <c r="S26" s="10">
        <f>IF('様式４－１算出資料'!S214=0,0,'様式４－１算出資料'!S214)</f>
        <v>0</v>
      </c>
      <c r="T26" s="7">
        <f>IF('様式４－１算出資料'!S215=0,0,'様式４－１算出資料'!S215)</f>
        <v>0</v>
      </c>
      <c r="U26" s="7">
        <f>IF('様式４－１算出資料'!S216=0,0,'様式４－１算出資料'!S216)</f>
        <v>0</v>
      </c>
      <c r="V26" s="7">
        <f>IF('様式４－１算出資料'!S217=0,0,'様式４－１算出資料'!S217)</f>
        <v>0</v>
      </c>
      <c r="W26" s="7">
        <f>IF('様式４－１算出資料'!S218=0,0,'様式４－１算出資料'!S218)</f>
        <v>0</v>
      </c>
      <c r="X26" s="7">
        <f>IF('様式４－１算出資料'!S219=0,0,'様式４－１算出資料'!S219)</f>
        <v>0</v>
      </c>
      <c r="Y26" s="7">
        <f t="shared" si="1"/>
        <v>0</v>
      </c>
      <c r="Z26" s="10">
        <f>IF('様式４－１算出資料'!S220=0,0,'様式４－１算出資料'!S220)</f>
        <v>0</v>
      </c>
      <c r="AA26" s="9">
        <f>IF('様式４－１算出資料'!S221=0,0,'様式４－１算出資料'!S221)</f>
        <v>0</v>
      </c>
      <c r="AB26" s="7">
        <f>IF('様式４－１算出資料'!S222=0,0,'様式４－１算出資料'!S222)</f>
        <v>0</v>
      </c>
      <c r="AC26" s="7">
        <f>IF('様式４－１算出資料'!S223=0,0,'様式４－１算出資料'!S223)</f>
        <v>0</v>
      </c>
      <c r="AD26" s="7">
        <f>IF('様式４－１算出資料'!S224=0,0,'様式４－１算出資料'!S224)</f>
        <v>0</v>
      </c>
      <c r="AE26" s="7">
        <f>IF('様式４－１算出資料'!S225=0,0,'様式４－１算出資料'!S225)</f>
        <v>0</v>
      </c>
      <c r="AF26" s="8">
        <f t="shared" si="2"/>
        <v>0</v>
      </c>
      <c r="AG26" s="9">
        <f t="shared" si="3"/>
        <v>0</v>
      </c>
      <c r="AH26" s="18"/>
      <c r="AJ26" s="32" t="str">
        <f>'参照資料'!A24</f>
        <v>アンモニア処理機</v>
      </c>
    </row>
    <row r="27" spans="1:36" ht="45.75" customHeight="1">
      <c r="A27" s="104">
        <f>IF('様式４－１算出資料'!A227="","",'様式４－１算出資料'!A227)</f>
      </c>
      <c r="B27" s="115"/>
      <c r="C27" s="69">
        <f>IF('様式４－１算出資料'!B227="","",'様式４－１算出資料'!B227)</f>
      </c>
      <c r="D27" s="118"/>
      <c r="E27" s="6" t="s">
        <v>38</v>
      </c>
      <c r="F27" s="121"/>
      <c r="G27" s="124"/>
      <c r="H27" s="125"/>
      <c r="I27" s="126"/>
      <c r="J27" s="126"/>
      <c r="K27" s="126"/>
      <c r="L27" s="126"/>
      <c r="M27" s="127"/>
      <c r="N27" s="11">
        <f t="shared" si="0"/>
        <v>0</v>
      </c>
      <c r="O27" s="136"/>
      <c r="P27" s="6" t="s">
        <v>175</v>
      </c>
      <c r="Q27" s="121"/>
      <c r="R27" s="10">
        <f>IF('様式４－１算出資料'!T227=0,0,'様式４－１算出資料'!T227)</f>
        <v>0</v>
      </c>
      <c r="S27" s="10">
        <f>IF('様式４－１算出資料'!S227=0,0,'様式４－１算出資料'!S227)</f>
        <v>0</v>
      </c>
      <c r="T27" s="7">
        <f>IF('様式４－１算出資料'!S228=0,0,'様式４－１算出資料'!S228)</f>
        <v>0</v>
      </c>
      <c r="U27" s="7">
        <f>IF('様式４－１算出資料'!S229=0,0,'様式４－１算出資料'!S229)</f>
        <v>0</v>
      </c>
      <c r="V27" s="7">
        <f>IF('様式４－１算出資料'!S230=0,0,'様式４－１算出資料'!S230)</f>
        <v>0</v>
      </c>
      <c r="W27" s="7">
        <f>IF('様式４－１算出資料'!S231=0,0,'様式４－１算出資料'!S231)</f>
        <v>0</v>
      </c>
      <c r="X27" s="7">
        <f>IF('様式４－１算出資料'!S232=0,0,'様式４－１算出資料'!S232)</f>
        <v>0</v>
      </c>
      <c r="Y27" s="7">
        <f t="shared" si="1"/>
        <v>0</v>
      </c>
      <c r="Z27" s="10">
        <f>IF('様式４－１算出資料'!S233=0,0,'様式４－１算出資料'!S233)</f>
        <v>0</v>
      </c>
      <c r="AA27" s="9">
        <f>IF('様式４－１算出資料'!S234=0,0,'様式４－１算出資料'!S234)</f>
        <v>0</v>
      </c>
      <c r="AB27" s="7">
        <f>IF('様式４－１算出資料'!S235=0,0,'様式４－１算出資料'!S235)</f>
        <v>0</v>
      </c>
      <c r="AC27" s="7">
        <f>IF('様式４－１算出資料'!S236=0,0,'様式４－１算出資料'!S236)</f>
        <v>0</v>
      </c>
      <c r="AD27" s="7">
        <f>IF('様式４－１算出資料'!S237=0,0,'様式４－１算出資料'!S237)</f>
        <v>0</v>
      </c>
      <c r="AE27" s="7">
        <f>IF('様式４－１算出資料'!S238=0,0,'様式４－１算出資料'!S238)</f>
        <v>0</v>
      </c>
      <c r="AF27" s="8">
        <f t="shared" si="2"/>
        <v>0</v>
      </c>
      <c r="AG27" s="9">
        <f t="shared" si="3"/>
        <v>0</v>
      </c>
      <c r="AH27" s="18"/>
      <c r="AJ27" s="32" t="str">
        <f>'参照資料'!A25</f>
        <v>家畜ふん尿土壌還元用機械</v>
      </c>
    </row>
    <row r="28" spans="1:36" ht="45.75" customHeight="1" thickBot="1">
      <c r="A28" s="106">
        <f>IF('様式４－１算出資料'!A240="","",'様式４－１算出資料'!A240)</f>
      </c>
      <c r="B28" s="116"/>
      <c r="C28" s="80">
        <f>IF('様式４－１算出資料'!B240="","",'様式４－１算出資料'!B240)</f>
      </c>
      <c r="D28" s="119"/>
      <c r="E28" s="81" t="s">
        <v>38</v>
      </c>
      <c r="F28" s="122"/>
      <c r="G28" s="128"/>
      <c r="H28" s="129"/>
      <c r="I28" s="130"/>
      <c r="J28" s="130"/>
      <c r="K28" s="130"/>
      <c r="L28" s="130"/>
      <c r="M28" s="131"/>
      <c r="N28" s="82">
        <f t="shared" si="0"/>
        <v>0</v>
      </c>
      <c r="O28" s="137"/>
      <c r="P28" s="81" t="s">
        <v>140</v>
      </c>
      <c r="Q28" s="122"/>
      <c r="R28" s="83">
        <f>IF('様式４－１算出資料'!T240=0,0,'様式４－１算出資料'!T240)</f>
        <v>0</v>
      </c>
      <c r="S28" s="83">
        <f>IF('様式４－１算出資料'!S240=0,0,'様式４－１算出資料'!S240)</f>
        <v>0</v>
      </c>
      <c r="T28" s="84">
        <f>IF('様式４－１算出資料'!S241=0,0,'様式４－１算出資料'!S241)</f>
        <v>0</v>
      </c>
      <c r="U28" s="84">
        <f>IF('様式４－１算出資料'!S242=0,0,'様式４－１算出資料'!S242)</f>
        <v>0</v>
      </c>
      <c r="V28" s="84">
        <f>IF('様式４－１算出資料'!S243=0,0,'様式４－１算出資料'!S243)</f>
        <v>0</v>
      </c>
      <c r="W28" s="84">
        <f>IF('様式４－１算出資料'!S244=0,0,'様式４－１算出資料'!S244)</f>
        <v>0</v>
      </c>
      <c r="X28" s="84">
        <f>IF('様式４－１算出資料'!S245=0,0,'様式４－１算出資料'!S245)</f>
        <v>0</v>
      </c>
      <c r="Y28" s="84">
        <f t="shared" si="1"/>
        <v>0</v>
      </c>
      <c r="Z28" s="83">
        <f>IF('様式４－１算出資料'!S246=0,0,'様式４－１算出資料'!S246)</f>
        <v>0</v>
      </c>
      <c r="AA28" s="85">
        <f>IF('様式４－１算出資料'!S247=0,0,'様式４－１算出資料'!S247)</f>
        <v>0</v>
      </c>
      <c r="AB28" s="84">
        <f>IF('様式４－１算出資料'!S248=0,0,'様式４－１算出資料'!S248)</f>
        <v>0</v>
      </c>
      <c r="AC28" s="84">
        <f>IF('様式４－１算出資料'!S249=0,0,'様式４－１算出資料'!S249)</f>
        <v>0</v>
      </c>
      <c r="AD28" s="84">
        <f>IF('様式４－１算出資料'!S250=0,0,'様式４－１算出資料'!S250)</f>
        <v>0</v>
      </c>
      <c r="AE28" s="84">
        <f>IF('様式４－１算出資料'!S251=0,0,'様式４－１算出資料'!S251)</f>
        <v>0</v>
      </c>
      <c r="AF28" s="86">
        <f t="shared" si="2"/>
        <v>0</v>
      </c>
      <c r="AG28" s="85">
        <f t="shared" si="3"/>
        <v>0</v>
      </c>
      <c r="AH28" s="87"/>
      <c r="AJ28" s="32" t="str">
        <f>'参照資料'!A26</f>
        <v>作業管理システム</v>
      </c>
    </row>
    <row r="29" spans="1:36" ht="45.75" customHeight="1">
      <c r="A29" s="107">
        <f>IF('様式４－１算出資料'!A253="","",'様式４－１算出資料'!A253)</f>
      </c>
      <c r="B29" s="117"/>
      <c r="C29" s="160">
        <f>IF('様式４－１算出資料'!B253="","",'様式４－１算出資料'!B253)</f>
      </c>
      <c r="D29" s="120"/>
      <c r="E29" s="108" t="s">
        <v>38</v>
      </c>
      <c r="F29" s="123"/>
      <c r="G29" s="132"/>
      <c r="H29" s="133"/>
      <c r="I29" s="134"/>
      <c r="J29" s="134"/>
      <c r="K29" s="134"/>
      <c r="L29" s="134"/>
      <c r="M29" s="135"/>
      <c r="N29" s="109">
        <f t="shared" si="0"/>
        <v>0</v>
      </c>
      <c r="O29" s="138"/>
      <c r="P29" s="108" t="s">
        <v>140</v>
      </c>
      <c r="Q29" s="123"/>
      <c r="R29" s="110">
        <f>IF('様式４－１算出資料'!T253=0,0,'様式４－１算出資料'!T253)</f>
        <v>0</v>
      </c>
      <c r="S29" s="110">
        <f>IF('様式４－１算出資料'!S253=0,0,'様式４－１算出資料'!S253)</f>
        <v>0</v>
      </c>
      <c r="T29" s="111">
        <f>IF('様式４－１算出資料'!S254=0,0,'様式４－１算出資料'!S254)</f>
        <v>0</v>
      </c>
      <c r="U29" s="111">
        <f>IF('様式４－１算出資料'!S255=0,0,'様式４－１算出資料'!S255)</f>
        <v>0</v>
      </c>
      <c r="V29" s="111">
        <f>IF('様式４－１算出資料'!S256=0,0,'様式４－１算出資料'!S256)</f>
        <v>0</v>
      </c>
      <c r="W29" s="111">
        <f>IF('様式４－１算出資料'!S257=0,0,'様式４－１算出資料'!S257)</f>
        <v>0</v>
      </c>
      <c r="X29" s="111">
        <f>IF('様式４－１算出資料'!S258=0,0,'様式４－１算出資料'!S258)</f>
        <v>0</v>
      </c>
      <c r="Y29" s="111">
        <f t="shared" si="1"/>
        <v>0</v>
      </c>
      <c r="Z29" s="110">
        <f>IF('様式４－１算出資料'!S259=0,0,'様式４－１算出資料'!S259)</f>
        <v>0</v>
      </c>
      <c r="AA29" s="112">
        <f>IF('様式４－１算出資料'!S260=0,0,'様式４－１算出資料'!S260)</f>
        <v>0</v>
      </c>
      <c r="AB29" s="111">
        <f>IF('様式４－１算出資料'!S261=0,0,'様式４－１算出資料'!S261)</f>
        <v>0</v>
      </c>
      <c r="AC29" s="111">
        <f>IF('様式４－１算出資料'!S262=0,0,'様式４－１算出資料'!S262)</f>
        <v>0</v>
      </c>
      <c r="AD29" s="111">
        <f>IF('様式４－１算出資料'!S263=0,0,'様式４－１算出資料'!S263)</f>
        <v>0</v>
      </c>
      <c r="AE29" s="111">
        <f>IF('様式４－１算出資料'!S264=0,0,'様式４－１算出資料'!S264)</f>
        <v>0</v>
      </c>
      <c r="AF29" s="113">
        <f t="shared" si="2"/>
        <v>0</v>
      </c>
      <c r="AG29" s="112">
        <f t="shared" si="3"/>
        <v>0</v>
      </c>
      <c r="AH29" s="114"/>
      <c r="AJ29" s="32" t="str">
        <f>'参照資料'!A27</f>
        <v>マニュアスプレッダー</v>
      </c>
    </row>
    <row r="30" spans="1:36" ht="45.75" customHeight="1">
      <c r="A30" s="105">
        <f>IF('様式４－１算出資料'!A266="","",'様式４－１算出資料'!A266)</f>
      </c>
      <c r="B30" s="115"/>
      <c r="C30" s="69">
        <f>IF('様式４－１算出資料'!B266="","",'様式４－１算出資料'!B266)</f>
      </c>
      <c r="D30" s="118"/>
      <c r="E30" s="6" t="s">
        <v>38</v>
      </c>
      <c r="F30" s="121"/>
      <c r="G30" s="124"/>
      <c r="H30" s="125"/>
      <c r="I30" s="126"/>
      <c r="J30" s="126"/>
      <c r="K30" s="126"/>
      <c r="L30" s="126"/>
      <c r="M30" s="127"/>
      <c r="N30" s="11">
        <f t="shared" si="0"/>
        <v>0</v>
      </c>
      <c r="O30" s="136"/>
      <c r="P30" s="6" t="s">
        <v>140</v>
      </c>
      <c r="Q30" s="121"/>
      <c r="R30" s="10">
        <f>IF('様式４－１算出資料'!T266=0,0,'様式４－１算出資料'!T266)</f>
        <v>0</v>
      </c>
      <c r="S30" s="10">
        <f>IF('様式４－１算出資料'!S266=0,0,'様式４－１算出資料'!S266)</f>
        <v>0</v>
      </c>
      <c r="T30" s="7">
        <f>IF('様式４－１算出資料'!S267=0,0,'様式４－１算出資料'!S267)</f>
        <v>0</v>
      </c>
      <c r="U30" s="7">
        <f>IF('様式４－１算出資料'!S268=0,0,'様式４－１算出資料'!S268)</f>
        <v>0</v>
      </c>
      <c r="V30" s="7">
        <f>IF('様式４－１算出資料'!S269=0,0,'様式４－１算出資料'!S269)</f>
        <v>0</v>
      </c>
      <c r="W30" s="7">
        <f>IF('様式４－１算出資料'!S270=0,0,'様式４－１算出資料'!S270)</f>
        <v>0</v>
      </c>
      <c r="X30" s="7">
        <f>IF('様式４－１算出資料'!S271=0,0,'様式４－１算出資料'!S271)</f>
        <v>0</v>
      </c>
      <c r="Y30" s="7">
        <f t="shared" si="1"/>
        <v>0</v>
      </c>
      <c r="Z30" s="10">
        <f>IF('様式４－１算出資料'!S272=0,0,'様式４－１算出資料'!S272)</f>
        <v>0</v>
      </c>
      <c r="AA30" s="9">
        <f>IF('様式４－１算出資料'!S273=0,0,'様式４－１算出資料'!S273)</f>
        <v>0</v>
      </c>
      <c r="AB30" s="7">
        <f>IF('様式４－１算出資料'!S274=0,0,'様式４－１算出資料'!S274)</f>
        <v>0</v>
      </c>
      <c r="AC30" s="7">
        <f>IF('様式４－１算出資料'!S275=0,0,'様式４－１算出資料'!S275)</f>
        <v>0</v>
      </c>
      <c r="AD30" s="7">
        <f>IF('様式４－１算出資料'!S276=0,0,'様式４－１算出資料'!S276)</f>
        <v>0</v>
      </c>
      <c r="AE30" s="7">
        <f>IF('様式４－１算出資料'!S277=0,0,'様式４－１算出資料'!S277)</f>
        <v>0</v>
      </c>
      <c r="AF30" s="8">
        <f t="shared" si="2"/>
        <v>0</v>
      </c>
      <c r="AG30" s="9">
        <f t="shared" si="3"/>
        <v>0</v>
      </c>
      <c r="AH30" s="18"/>
      <c r="AJ30" s="32" t="str">
        <f>'参照資料'!A28</f>
        <v>側方放てき式マニュアスプレッダー</v>
      </c>
    </row>
    <row r="31" spans="1:36" ht="45.75" customHeight="1">
      <c r="A31" s="105">
        <f>IF('様式４－１算出資料'!A279="","",'様式４－１算出資料'!A279)</f>
      </c>
      <c r="B31" s="115"/>
      <c r="C31" s="69">
        <f>IF('様式４－１算出資料'!B279="","",'様式４－１算出資料'!B279)</f>
      </c>
      <c r="D31" s="118"/>
      <c r="E31" s="6" t="s">
        <v>38</v>
      </c>
      <c r="F31" s="121"/>
      <c r="G31" s="124"/>
      <c r="H31" s="125"/>
      <c r="I31" s="126"/>
      <c r="J31" s="126"/>
      <c r="K31" s="126"/>
      <c r="L31" s="126"/>
      <c r="M31" s="127"/>
      <c r="N31" s="11">
        <f t="shared" si="0"/>
        <v>0</v>
      </c>
      <c r="O31" s="136"/>
      <c r="P31" s="6" t="s">
        <v>140</v>
      </c>
      <c r="Q31" s="121"/>
      <c r="R31" s="10">
        <f>IF('様式４－１算出資料'!T279=0,0,'様式４－１算出資料'!T279)</f>
        <v>0</v>
      </c>
      <c r="S31" s="10">
        <f>IF('様式４－１算出資料'!S279=0,0,'様式４－１算出資料'!S279)</f>
        <v>0</v>
      </c>
      <c r="T31" s="7">
        <f>IF('様式４－１算出資料'!S280=0,0,'様式４－１算出資料'!S280)</f>
        <v>0</v>
      </c>
      <c r="U31" s="7">
        <f>IF('様式４－１算出資料'!S281=0,0,'様式４－１算出資料'!S281)</f>
        <v>0</v>
      </c>
      <c r="V31" s="7">
        <f>IF('様式４－１算出資料'!S282=0,0,'様式４－１算出資料'!S282)</f>
        <v>0</v>
      </c>
      <c r="W31" s="7">
        <f>IF('様式４－１算出資料'!S283=0,0,'様式４－１算出資料'!S283)</f>
        <v>0</v>
      </c>
      <c r="X31" s="7">
        <f>IF('様式４－１算出資料'!S284=0,0,'様式４－１算出資料'!S284)</f>
        <v>0</v>
      </c>
      <c r="Y31" s="7">
        <f t="shared" si="1"/>
        <v>0</v>
      </c>
      <c r="Z31" s="10">
        <f>IF('様式４－１算出資料'!S285=0,0,'様式４－１算出資料'!S285)</f>
        <v>0</v>
      </c>
      <c r="AA31" s="9">
        <f>IF('様式４－１算出資料'!S286=0,0,'様式４－１算出資料'!S286)</f>
        <v>0</v>
      </c>
      <c r="AB31" s="7">
        <f>IF('様式４－１算出資料'!S287=0,0,'様式４－１算出資料'!S287)</f>
        <v>0</v>
      </c>
      <c r="AC31" s="7">
        <f>IF('様式４－１算出資料'!S288=0,0,'様式４－１算出資料'!S288)</f>
        <v>0</v>
      </c>
      <c r="AD31" s="7">
        <f>IF('様式４－１算出資料'!S289=0,0,'様式４－１算出資料'!S289)</f>
        <v>0</v>
      </c>
      <c r="AE31" s="7">
        <f>IF('様式４－１算出資料'!S290=0,0,'様式４－１算出資料'!S290)</f>
        <v>0</v>
      </c>
      <c r="AF31" s="8">
        <f t="shared" si="2"/>
        <v>0</v>
      </c>
      <c r="AG31" s="9">
        <f t="shared" si="3"/>
        <v>0</v>
      </c>
      <c r="AH31" s="18"/>
      <c r="AJ31" s="32" t="str">
        <f>'参照資料'!A29</f>
        <v>スラリスプレッダ－</v>
      </c>
    </row>
    <row r="32" spans="1:36" ht="45.75" customHeight="1">
      <c r="A32" s="105">
        <f>IF('様式４－１算出資料'!A292="","",'様式４－１算出資料'!A292)</f>
      </c>
      <c r="B32" s="115"/>
      <c r="C32" s="69">
        <f>IF('様式４－１算出資料'!B292="","",'様式４－１算出資料'!B292)</f>
      </c>
      <c r="D32" s="118"/>
      <c r="E32" s="6" t="s">
        <v>38</v>
      </c>
      <c r="F32" s="121"/>
      <c r="G32" s="124"/>
      <c r="H32" s="125"/>
      <c r="I32" s="126"/>
      <c r="J32" s="126"/>
      <c r="K32" s="126"/>
      <c r="L32" s="126"/>
      <c r="M32" s="127"/>
      <c r="N32" s="11">
        <f t="shared" si="0"/>
        <v>0</v>
      </c>
      <c r="O32" s="136"/>
      <c r="P32" s="6" t="s">
        <v>140</v>
      </c>
      <c r="Q32" s="121"/>
      <c r="R32" s="10">
        <f>IF('様式４－１算出資料'!T292=0,0,'様式４－１算出資料'!T292)</f>
        <v>0</v>
      </c>
      <c r="S32" s="10">
        <f>IF('様式４－１算出資料'!S292=0,0,'様式４－１算出資料'!S292)</f>
        <v>0</v>
      </c>
      <c r="T32" s="7">
        <f>IF('様式４－１算出資料'!S293=0,0,'様式４－１算出資料'!S293)</f>
        <v>0</v>
      </c>
      <c r="U32" s="7">
        <f>IF('様式４－１算出資料'!S294=0,0,'様式４－１算出資料'!S294)</f>
        <v>0</v>
      </c>
      <c r="V32" s="7">
        <f>IF('様式４－１算出資料'!S295=0,0,'様式４－１算出資料'!S295)</f>
        <v>0</v>
      </c>
      <c r="W32" s="7">
        <f>IF('様式４－１算出資料'!S296=0,0,'様式４－１算出資料'!S296)</f>
        <v>0</v>
      </c>
      <c r="X32" s="7">
        <f>IF('様式４－１算出資料'!S297=0,0,'様式４－１算出資料'!S297)</f>
        <v>0</v>
      </c>
      <c r="Y32" s="7">
        <f t="shared" si="1"/>
        <v>0</v>
      </c>
      <c r="Z32" s="10">
        <f>IF('様式４－１算出資料'!S298=0,0,'様式４－１算出資料'!S298)</f>
        <v>0</v>
      </c>
      <c r="AA32" s="9">
        <f>IF('様式４－１算出資料'!S299=0,0,'様式４－１算出資料'!S299)</f>
        <v>0</v>
      </c>
      <c r="AB32" s="7">
        <f>IF('様式４－１算出資料'!S300=0,0,'様式４－１算出資料'!S300)</f>
        <v>0</v>
      </c>
      <c r="AC32" s="7">
        <f>IF('様式４－１算出資料'!S301=0,0,'様式４－１算出資料'!S301)</f>
        <v>0</v>
      </c>
      <c r="AD32" s="7">
        <f>IF('様式４－１算出資料'!S302=0,0,'様式４－１算出資料'!S302)</f>
        <v>0</v>
      </c>
      <c r="AE32" s="7">
        <f>IF('様式４－１算出資料'!S303=0,0,'様式４－１算出資料'!S303)</f>
        <v>0</v>
      </c>
      <c r="AF32" s="8">
        <f t="shared" si="2"/>
        <v>0</v>
      </c>
      <c r="AG32" s="9">
        <f t="shared" si="3"/>
        <v>0</v>
      </c>
      <c r="AH32" s="18"/>
      <c r="AJ32" s="32" t="str">
        <f>'参照資料'!A30</f>
        <v>尿散布機(2500ℓ）</v>
      </c>
    </row>
    <row r="33" spans="1:36" ht="45.75" customHeight="1">
      <c r="A33" s="105">
        <f>IF('様式４－１算出資料'!A305="","",'様式４－１算出資料'!A305)</f>
      </c>
      <c r="B33" s="115"/>
      <c r="C33" s="69">
        <f>IF('様式４－１算出資料'!B305="","",'様式４－１算出資料'!B305)</f>
      </c>
      <c r="D33" s="118"/>
      <c r="E33" s="6" t="s">
        <v>38</v>
      </c>
      <c r="F33" s="121"/>
      <c r="G33" s="124"/>
      <c r="H33" s="125"/>
      <c r="I33" s="126"/>
      <c r="J33" s="126"/>
      <c r="K33" s="126"/>
      <c r="L33" s="126"/>
      <c r="M33" s="127"/>
      <c r="N33" s="11">
        <f t="shared" si="0"/>
        <v>0</v>
      </c>
      <c r="O33" s="136"/>
      <c r="P33" s="6" t="s">
        <v>140</v>
      </c>
      <c r="Q33" s="121"/>
      <c r="R33" s="10">
        <f>IF('様式４－１算出資料'!T305=0,0,'様式４－１算出資料'!T305)</f>
        <v>0</v>
      </c>
      <c r="S33" s="10">
        <f>IF('様式４－１算出資料'!S305=0,0,'様式４－１算出資料'!S305)</f>
        <v>0</v>
      </c>
      <c r="T33" s="7">
        <f>IF('様式４－１算出資料'!S306=0,0,'様式４－１算出資料'!S306)</f>
        <v>0</v>
      </c>
      <c r="U33" s="7">
        <f>IF('様式４－１算出資料'!S307=0,0,'様式４－１算出資料'!S307)</f>
        <v>0</v>
      </c>
      <c r="V33" s="7">
        <f>IF('様式４－１算出資料'!S308=0,0,'様式４－１算出資料'!S308)</f>
        <v>0</v>
      </c>
      <c r="W33" s="7">
        <f>IF('様式４－１算出資料'!S309=0,0,'様式４－１算出資料'!S309)</f>
        <v>0</v>
      </c>
      <c r="X33" s="7">
        <f>IF('様式４－１算出資料'!S310=0,0,'様式４－１算出資料'!S310)</f>
        <v>0</v>
      </c>
      <c r="Y33" s="7">
        <f t="shared" si="1"/>
        <v>0</v>
      </c>
      <c r="Z33" s="10">
        <f>IF('様式４－１算出資料'!S311=0,0,'様式４－１算出資料'!S311)</f>
        <v>0</v>
      </c>
      <c r="AA33" s="9">
        <f>IF('様式４－１算出資料'!S312=0,0,'様式４－１算出資料'!S312)</f>
        <v>0</v>
      </c>
      <c r="AB33" s="7">
        <f>IF('様式４－１算出資料'!S313=0,0,'様式４－１算出資料'!S313)</f>
        <v>0</v>
      </c>
      <c r="AC33" s="7">
        <f>IF('様式４－１算出資料'!S314=0,0,'様式４－１算出資料'!S314)</f>
        <v>0</v>
      </c>
      <c r="AD33" s="7">
        <f>IF('様式４－１算出資料'!S315=0,0,'様式４－１算出資料'!S315)</f>
        <v>0</v>
      </c>
      <c r="AE33" s="7">
        <f>IF('様式４－１算出資料'!S316=0,0,'様式４－１算出資料'!S316)</f>
        <v>0</v>
      </c>
      <c r="AF33" s="8">
        <f t="shared" si="2"/>
        <v>0</v>
      </c>
      <c r="AG33" s="9">
        <f t="shared" si="3"/>
        <v>0</v>
      </c>
      <c r="AH33" s="18"/>
      <c r="AJ33" s="32" t="str">
        <f>'参照資料'!A31</f>
        <v>尿散布機(5000ℓ）</v>
      </c>
    </row>
    <row r="34" spans="1:36" ht="45.75" customHeight="1">
      <c r="A34" s="105">
        <f>IF('様式４－１算出資料'!A318="","",'様式４－１算出資料'!A318)</f>
      </c>
      <c r="B34" s="115"/>
      <c r="C34" s="69">
        <f>IF('様式４－１算出資料'!B318="","",'様式４－１算出資料'!B318)</f>
      </c>
      <c r="D34" s="118"/>
      <c r="E34" s="6" t="s">
        <v>38</v>
      </c>
      <c r="F34" s="121"/>
      <c r="G34" s="124"/>
      <c r="H34" s="125"/>
      <c r="I34" s="126"/>
      <c r="J34" s="126"/>
      <c r="K34" s="126"/>
      <c r="L34" s="126"/>
      <c r="M34" s="127"/>
      <c r="N34" s="11">
        <f t="shared" si="0"/>
        <v>0</v>
      </c>
      <c r="O34" s="136"/>
      <c r="P34" s="6" t="s">
        <v>140</v>
      </c>
      <c r="Q34" s="121"/>
      <c r="R34" s="10">
        <f>IF('様式４－１算出資料'!T318=0,0,'様式４－１算出資料'!T318)</f>
        <v>0</v>
      </c>
      <c r="S34" s="10">
        <f>IF('様式４－１算出資料'!S318=0,0,'様式４－１算出資料'!S318)</f>
        <v>0</v>
      </c>
      <c r="T34" s="7">
        <f>IF('様式４－１算出資料'!S319=0,0,'様式４－１算出資料'!S319)</f>
        <v>0</v>
      </c>
      <c r="U34" s="7">
        <f>IF('様式４－１算出資料'!S320=0,0,'様式４－１算出資料'!S320)</f>
        <v>0</v>
      </c>
      <c r="V34" s="7">
        <f>IF('様式４－１算出資料'!S321=0,0,'様式４－１算出資料'!S321)</f>
        <v>0</v>
      </c>
      <c r="W34" s="7">
        <f>IF('様式４－１算出資料'!S322=0,0,'様式４－１算出資料'!S322)</f>
        <v>0</v>
      </c>
      <c r="X34" s="7">
        <f>IF('様式４－１算出資料'!S323=0,0,'様式４－１算出資料'!S323)</f>
        <v>0</v>
      </c>
      <c r="Y34" s="7">
        <f t="shared" si="1"/>
        <v>0</v>
      </c>
      <c r="Z34" s="10">
        <f>IF('様式４－１算出資料'!S324=0,0,'様式４－１算出資料'!S324)</f>
        <v>0</v>
      </c>
      <c r="AA34" s="9">
        <f>IF('様式４－１算出資料'!S325=0,0,'様式４－１算出資料'!S325)</f>
        <v>0</v>
      </c>
      <c r="AB34" s="7">
        <f>IF('様式４－１算出資料'!S326=0,0,'様式４－１算出資料'!S326)</f>
        <v>0</v>
      </c>
      <c r="AC34" s="7">
        <f>IF('様式４－１算出資料'!S327=0,0,'様式４－１算出資料'!S327)</f>
        <v>0</v>
      </c>
      <c r="AD34" s="7">
        <f>IF('様式４－１算出資料'!S328=0,0,'様式４－１算出資料'!S328)</f>
        <v>0</v>
      </c>
      <c r="AE34" s="7">
        <f>IF('様式４－１算出資料'!S329=0,0,'様式４－１算出資料'!S329)</f>
        <v>0</v>
      </c>
      <c r="AF34" s="8">
        <f t="shared" si="2"/>
        <v>0</v>
      </c>
      <c r="AG34" s="9">
        <f t="shared" si="3"/>
        <v>0</v>
      </c>
      <c r="AH34" s="18"/>
      <c r="AJ34" s="32"/>
    </row>
    <row r="35" spans="1:36" ht="45.75" customHeight="1">
      <c r="A35" s="105">
        <f>IF('様式４－１算出資料'!A331="","",'様式４－１算出資料'!A331)</f>
      </c>
      <c r="B35" s="115"/>
      <c r="C35" s="69">
        <f>IF('様式４－１算出資料'!B331="","",'様式４－１算出資料'!B331)</f>
      </c>
      <c r="D35" s="118"/>
      <c r="E35" s="6" t="s">
        <v>38</v>
      </c>
      <c r="F35" s="121"/>
      <c r="G35" s="124"/>
      <c r="H35" s="125"/>
      <c r="I35" s="126"/>
      <c r="J35" s="126"/>
      <c r="K35" s="126"/>
      <c r="L35" s="126"/>
      <c r="M35" s="127"/>
      <c r="N35" s="11">
        <f t="shared" si="0"/>
        <v>0</v>
      </c>
      <c r="O35" s="136"/>
      <c r="P35" s="6" t="s">
        <v>140</v>
      </c>
      <c r="Q35" s="121"/>
      <c r="R35" s="10">
        <f>IF('様式４－１算出資料'!T331=0,0,'様式４－１算出資料'!T331)</f>
        <v>0</v>
      </c>
      <c r="S35" s="10">
        <f>IF('様式４－１算出資料'!S331=0,0,'様式４－１算出資料'!S331)</f>
        <v>0</v>
      </c>
      <c r="T35" s="7">
        <f>IF('様式４－１算出資料'!S332=0,0,'様式４－１算出資料'!S332)</f>
        <v>0</v>
      </c>
      <c r="U35" s="7">
        <f>IF('様式４－１算出資料'!S333=0,0,'様式４－１算出資料'!S333)</f>
        <v>0</v>
      </c>
      <c r="V35" s="7">
        <f>IF('様式４－１算出資料'!S334=0,0,'様式４－１算出資料'!S334)</f>
        <v>0</v>
      </c>
      <c r="W35" s="7">
        <f>IF('様式４－１算出資料'!S335=0,0,'様式４－１算出資料'!S335)</f>
        <v>0</v>
      </c>
      <c r="X35" s="7">
        <f>IF('様式４－１算出資料'!S336=0,0,'様式４－１算出資料'!S336)</f>
        <v>0</v>
      </c>
      <c r="Y35" s="7">
        <f t="shared" si="1"/>
        <v>0</v>
      </c>
      <c r="Z35" s="10">
        <f>IF('様式４－１算出資料'!S337=0,0,'様式４－１算出資料'!S337)</f>
        <v>0</v>
      </c>
      <c r="AA35" s="9">
        <f>IF('様式４－１算出資料'!S338=0,0,'様式４－１算出資料'!S338)</f>
        <v>0</v>
      </c>
      <c r="AB35" s="7">
        <f>IF('様式４－１算出資料'!S339=0,0,'様式４－１算出資料'!S339)</f>
        <v>0</v>
      </c>
      <c r="AC35" s="7">
        <f>IF('様式４－１算出資料'!S340=0,0,'様式４－１算出資料'!S340)</f>
        <v>0</v>
      </c>
      <c r="AD35" s="7">
        <f>IF('様式４－１算出資料'!S341=0,0,'様式４－１算出資料'!S341)</f>
        <v>0</v>
      </c>
      <c r="AE35" s="7">
        <f>IF('様式４－１算出資料'!S342=0,0,'様式４－１算出資料'!S342)</f>
        <v>0</v>
      </c>
      <c r="AF35" s="8">
        <f t="shared" si="2"/>
        <v>0</v>
      </c>
      <c r="AG35" s="9">
        <f t="shared" si="3"/>
        <v>0</v>
      </c>
      <c r="AH35" s="18"/>
      <c r="AJ35" s="32"/>
    </row>
    <row r="36" spans="1:36" ht="45.75" customHeight="1">
      <c r="A36" s="105">
        <f>IF('様式４－１算出資料'!A344="","",'様式４－１算出資料'!A344)</f>
      </c>
      <c r="B36" s="115"/>
      <c r="C36" s="69">
        <f>IF('様式４－１算出資料'!B344="","",'様式４－１算出資料'!B344)</f>
      </c>
      <c r="D36" s="118"/>
      <c r="E36" s="6" t="s">
        <v>38</v>
      </c>
      <c r="F36" s="121"/>
      <c r="G36" s="124"/>
      <c r="H36" s="125"/>
      <c r="I36" s="126"/>
      <c r="J36" s="126"/>
      <c r="K36" s="126"/>
      <c r="L36" s="126"/>
      <c r="M36" s="127"/>
      <c r="N36" s="11">
        <f t="shared" si="0"/>
        <v>0</v>
      </c>
      <c r="O36" s="136"/>
      <c r="P36" s="6" t="s">
        <v>140</v>
      </c>
      <c r="Q36" s="121"/>
      <c r="R36" s="10">
        <f>IF('様式４－１算出資料'!T344=0,0,'様式４－１算出資料'!T344)</f>
        <v>0</v>
      </c>
      <c r="S36" s="10">
        <f>IF('様式４－１算出資料'!S344=0,0,'様式４－１算出資料'!S344)</f>
        <v>0</v>
      </c>
      <c r="T36" s="7">
        <f>IF('様式４－１算出資料'!S345=0,0,'様式４－１算出資料'!S345)</f>
        <v>0</v>
      </c>
      <c r="U36" s="7">
        <f>IF('様式４－１算出資料'!S346=0,0,'様式４－１算出資料'!S346)</f>
        <v>0</v>
      </c>
      <c r="V36" s="7">
        <f>IF('様式４－１算出資料'!S347=0,0,'様式４－１算出資料'!S347)</f>
        <v>0</v>
      </c>
      <c r="W36" s="7">
        <f>IF('様式４－１算出資料'!S348=0,0,'様式４－１算出資料'!S348)</f>
        <v>0</v>
      </c>
      <c r="X36" s="7">
        <f>IF('様式４－１算出資料'!S349=0,0,'様式４－１算出資料'!S349)</f>
        <v>0</v>
      </c>
      <c r="Y36" s="7">
        <f t="shared" si="1"/>
        <v>0</v>
      </c>
      <c r="Z36" s="10">
        <f>IF('様式４－１算出資料'!S350=0,0,'様式４－１算出資料'!S350)</f>
        <v>0</v>
      </c>
      <c r="AA36" s="9">
        <f>IF('様式４－１算出資料'!S351=0,0,'様式４－１算出資料'!S351)</f>
        <v>0</v>
      </c>
      <c r="AB36" s="7">
        <f>IF('様式４－１算出資料'!S352=0,0,'様式４－１算出資料'!S352)</f>
        <v>0</v>
      </c>
      <c r="AC36" s="7">
        <f>IF('様式４－１算出資料'!S353=0,0,'様式４－１算出資料'!S353)</f>
        <v>0</v>
      </c>
      <c r="AD36" s="7">
        <f>IF('様式４－１算出資料'!S354=0,0,'様式４－１算出資料'!S354)</f>
        <v>0</v>
      </c>
      <c r="AE36" s="7">
        <f>IF('様式４－１算出資料'!S355=0,0,'様式４－１算出資料'!S355)</f>
        <v>0</v>
      </c>
      <c r="AF36" s="8">
        <f t="shared" si="2"/>
        <v>0</v>
      </c>
      <c r="AG36" s="9">
        <f t="shared" si="3"/>
        <v>0</v>
      </c>
      <c r="AH36" s="18"/>
      <c r="AJ36" s="32"/>
    </row>
    <row r="37" spans="1:36" ht="45.75" customHeight="1">
      <c r="A37" s="105">
        <f>IF('様式４－１算出資料'!A357="","",'様式４－１算出資料'!A357)</f>
      </c>
      <c r="B37" s="115"/>
      <c r="C37" s="69">
        <f>IF('様式４－１算出資料'!B357="","",'様式４－１算出資料'!B357)</f>
      </c>
      <c r="D37" s="118"/>
      <c r="E37" s="6" t="s">
        <v>38</v>
      </c>
      <c r="F37" s="121"/>
      <c r="G37" s="124"/>
      <c r="H37" s="125"/>
      <c r="I37" s="126"/>
      <c r="J37" s="126"/>
      <c r="K37" s="126"/>
      <c r="L37" s="126"/>
      <c r="M37" s="127"/>
      <c r="N37" s="11">
        <f t="shared" si="0"/>
        <v>0</v>
      </c>
      <c r="O37" s="136"/>
      <c r="P37" s="6" t="s">
        <v>140</v>
      </c>
      <c r="Q37" s="121"/>
      <c r="R37" s="10">
        <f>IF('様式４－１算出資料'!T357=0,0,'様式４－１算出資料'!T357)</f>
        <v>0</v>
      </c>
      <c r="S37" s="10">
        <f>IF('様式４－１算出資料'!S357=0,0,'様式４－１算出資料'!S357)</f>
        <v>0</v>
      </c>
      <c r="T37" s="7">
        <f>IF('様式４－１算出資料'!S358=0,0,'様式４－１算出資料'!S358)</f>
        <v>0</v>
      </c>
      <c r="U37" s="7">
        <f>IF('様式４－１算出資料'!S359=0,0,'様式４－１算出資料'!S359)</f>
        <v>0</v>
      </c>
      <c r="V37" s="7">
        <f>IF('様式４－１算出資料'!S360=0,0,'様式４－１算出資料'!S360)</f>
        <v>0</v>
      </c>
      <c r="W37" s="7">
        <f>IF('様式４－１算出資料'!S361=0,0,'様式４－１算出資料'!S361)</f>
        <v>0</v>
      </c>
      <c r="X37" s="7">
        <f>IF('様式４－１算出資料'!S362=0,0,'様式４－１算出資料'!S362)</f>
        <v>0</v>
      </c>
      <c r="Y37" s="7">
        <f t="shared" si="1"/>
        <v>0</v>
      </c>
      <c r="Z37" s="10">
        <f>IF('様式４－１算出資料'!S363=0,0,'様式４－１算出資料'!S363)</f>
        <v>0</v>
      </c>
      <c r="AA37" s="9">
        <f>IF('様式４－１算出資料'!S364=0,0,'様式４－１算出資料'!S364)</f>
        <v>0</v>
      </c>
      <c r="AB37" s="7">
        <f>IF('様式４－１算出資料'!S365=0,0,'様式４－１算出資料'!S365)</f>
        <v>0</v>
      </c>
      <c r="AC37" s="7">
        <f>IF('様式４－１算出資料'!S366=0,0,'様式４－１算出資料'!S366)</f>
        <v>0</v>
      </c>
      <c r="AD37" s="7">
        <f>IF('様式４－１算出資料'!S367=0,0,'様式４－１算出資料'!S367)</f>
        <v>0</v>
      </c>
      <c r="AE37" s="7">
        <f>IF('様式４－１算出資料'!S368=0,0,'様式４－１算出資料'!S368)</f>
        <v>0</v>
      </c>
      <c r="AF37" s="8">
        <f t="shared" si="2"/>
        <v>0</v>
      </c>
      <c r="AG37" s="9">
        <f t="shared" si="3"/>
        <v>0</v>
      </c>
      <c r="AH37" s="18"/>
      <c r="AJ37" s="32"/>
    </row>
    <row r="38" spans="1:36" ht="45.75" customHeight="1">
      <c r="A38" s="105">
        <f>IF('様式４－１算出資料'!A370="","",'様式４－１算出資料'!A370)</f>
      </c>
      <c r="B38" s="115"/>
      <c r="C38" s="69">
        <f>IF('様式４－１算出資料'!B370="","",'様式４－１算出資料'!B370)</f>
      </c>
      <c r="D38" s="118"/>
      <c r="E38" s="6" t="s">
        <v>38</v>
      </c>
      <c r="F38" s="121"/>
      <c r="G38" s="124"/>
      <c r="H38" s="125"/>
      <c r="I38" s="126"/>
      <c r="J38" s="126"/>
      <c r="K38" s="126"/>
      <c r="L38" s="126"/>
      <c r="M38" s="127"/>
      <c r="N38" s="11">
        <f t="shared" si="0"/>
        <v>0</v>
      </c>
      <c r="O38" s="136"/>
      <c r="P38" s="6" t="s">
        <v>29</v>
      </c>
      <c r="Q38" s="121"/>
      <c r="R38" s="10">
        <f>IF('様式４－１算出資料'!T370=0,0,'様式４－１算出資料'!T370)</f>
        <v>0</v>
      </c>
      <c r="S38" s="10">
        <f>IF('様式４－１算出資料'!S370=0,0,'様式４－１算出資料'!S370)</f>
        <v>0</v>
      </c>
      <c r="T38" s="7">
        <f>IF('様式４－１算出資料'!S371=0,0,'様式４－１算出資料'!S371)</f>
        <v>0</v>
      </c>
      <c r="U38" s="7">
        <f>IF('様式４－１算出資料'!S372=0,0,'様式４－１算出資料'!S372)</f>
        <v>0</v>
      </c>
      <c r="V38" s="7">
        <f>IF('様式４－１算出資料'!S373=0,0,'様式４－１算出資料'!S373)</f>
        <v>0</v>
      </c>
      <c r="W38" s="7">
        <f>IF('様式４－１算出資料'!S374=0,0,'様式４－１算出資料'!S374)</f>
        <v>0</v>
      </c>
      <c r="X38" s="7">
        <f>IF('様式４－１算出資料'!S375=0,0,'様式４－１算出資料'!S375)</f>
        <v>0</v>
      </c>
      <c r="Y38" s="7">
        <f t="shared" si="1"/>
        <v>0</v>
      </c>
      <c r="Z38" s="10">
        <f>IF('様式４－１算出資料'!S376=0,0,'様式４－１算出資料'!S376)</f>
        <v>0</v>
      </c>
      <c r="AA38" s="9">
        <f>IF('様式４－１算出資料'!S377=0,0,'様式４－１算出資料'!S377)</f>
        <v>0</v>
      </c>
      <c r="AB38" s="7">
        <f>IF('様式４－１算出資料'!S378=0,0,'様式４－１算出資料'!S378)</f>
        <v>0</v>
      </c>
      <c r="AC38" s="7">
        <f>IF('様式４－１算出資料'!S379=0,0,'様式４－１算出資料'!S379)</f>
        <v>0</v>
      </c>
      <c r="AD38" s="7">
        <f>IF('様式４－１算出資料'!S380=0,0,'様式４－１算出資料'!S380)</f>
        <v>0</v>
      </c>
      <c r="AE38" s="7">
        <f>IF('様式４－１算出資料'!S381=0,0,'様式４－１算出資料'!S381)</f>
        <v>0</v>
      </c>
      <c r="AF38" s="8">
        <f t="shared" si="2"/>
        <v>0</v>
      </c>
      <c r="AG38" s="9">
        <f t="shared" si="3"/>
        <v>0</v>
      </c>
      <c r="AH38" s="18"/>
      <c r="AJ38" s="32"/>
    </row>
    <row r="39" spans="1:36" ht="45.75" customHeight="1">
      <c r="A39" s="105">
        <f>IF('様式４－１算出資料'!A383="","",'様式４－１算出資料'!A383)</f>
      </c>
      <c r="B39" s="115"/>
      <c r="C39" s="69">
        <f>IF('様式４－１算出資料'!B383="","",'様式４－１算出資料'!B383)</f>
      </c>
      <c r="D39" s="118"/>
      <c r="E39" s="6" t="s">
        <v>38</v>
      </c>
      <c r="F39" s="121"/>
      <c r="G39" s="124"/>
      <c r="H39" s="125"/>
      <c r="I39" s="126"/>
      <c r="J39" s="126"/>
      <c r="K39" s="126"/>
      <c r="L39" s="126"/>
      <c r="M39" s="127"/>
      <c r="N39" s="11">
        <f t="shared" si="0"/>
        <v>0</v>
      </c>
      <c r="O39" s="136"/>
      <c r="P39" s="6" t="s">
        <v>29</v>
      </c>
      <c r="Q39" s="121"/>
      <c r="R39" s="10">
        <f>IF('様式４－１算出資料'!T383=0,0,'様式４－１算出資料'!T383)</f>
        <v>0</v>
      </c>
      <c r="S39" s="10">
        <f>IF('様式４－１算出資料'!S383=0,0,'様式４－１算出資料'!S383)</f>
        <v>0</v>
      </c>
      <c r="T39" s="7">
        <f>IF('様式４－１算出資料'!S384=0,0,'様式４－１算出資料'!S384)</f>
        <v>0</v>
      </c>
      <c r="U39" s="7">
        <f>IF('様式４－１算出資料'!S385=0,0,'様式４－１算出資料'!S385)</f>
        <v>0</v>
      </c>
      <c r="V39" s="7">
        <f>IF('様式４－１算出資料'!S386=0,0,'様式４－１算出資料'!S386)</f>
        <v>0</v>
      </c>
      <c r="W39" s="7">
        <f>IF('様式４－１算出資料'!S387=0,0,'様式４－１算出資料'!S387)</f>
        <v>0</v>
      </c>
      <c r="X39" s="7">
        <f>IF('様式４－１算出資料'!S388=0,0,'様式４－１算出資料'!S388)</f>
        <v>0</v>
      </c>
      <c r="Y39" s="7">
        <f t="shared" si="1"/>
        <v>0</v>
      </c>
      <c r="Z39" s="10">
        <f>IF('様式４－１算出資料'!S389=0,0,'様式４－１算出資料'!S389)</f>
        <v>0</v>
      </c>
      <c r="AA39" s="9">
        <f>IF('様式４－１算出資料'!S390=0,0,'様式４－１算出資料'!S390)</f>
        <v>0</v>
      </c>
      <c r="AB39" s="7">
        <f>IF('様式４－１算出資料'!S391=0,0,'様式４－１算出資料'!S391)</f>
        <v>0</v>
      </c>
      <c r="AC39" s="7">
        <f>IF('様式４－１算出資料'!S392=0,0,'様式４－１算出資料'!S392)</f>
        <v>0</v>
      </c>
      <c r="AD39" s="7">
        <f>IF('様式４－１算出資料'!S393=0,0,'様式４－１算出資料'!S393)</f>
        <v>0</v>
      </c>
      <c r="AE39" s="7">
        <f>IF('様式４－１算出資料'!S394=0,0,'様式４－１算出資料'!S394)</f>
        <v>0</v>
      </c>
      <c r="AF39" s="8">
        <f t="shared" si="2"/>
        <v>0</v>
      </c>
      <c r="AG39" s="9">
        <f t="shared" si="3"/>
        <v>0</v>
      </c>
      <c r="AH39" s="18"/>
      <c r="AJ39" s="32"/>
    </row>
    <row r="40" spans="1:36" ht="45.75" customHeight="1">
      <c r="A40" s="105">
        <f>IF('様式４－１算出資料'!A396="","",'様式４－１算出資料'!A396)</f>
      </c>
      <c r="B40" s="115"/>
      <c r="C40" s="69">
        <f>IF('様式４－１算出資料'!B396="","",'様式４－１算出資料'!B396)</f>
      </c>
      <c r="D40" s="118"/>
      <c r="E40" s="6" t="s">
        <v>38</v>
      </c>
      <c r="F40" s="121"/>
      <c r="G40" s="124"/>
      <c r="H40" s="125"/>
      <c r="I40" s="126"/>
      <c r="J40" s="126"/>
      <c r="K40" s="126"/>
      <c r="L40" s="126"/>
      <c r="M40" s="127"/>
      <c r="N40" s="11">
        <f t="shared" si="0"/>
        <v>0</v>
      </c>
      <c r="O40" s="136"/>
      <c r="P40" s="6" t="s">
        <v>29</v>
      </c>
      <c r="Q40" s="121"/>
      <c r="R40" s="10">
        <f>IF('様式４－１算出資料'!T396=0,0,'様式４－１算出資料'!T396)</f>
        <v>0</v>
      </c>
      <c r="S40" s="10">
        <f>IF('様式４－１算出資料'!S396=0,0,'様式４－１算出資料'!S396)</f>
        <v>0</v>
      </c>
      <c r="T40" s="7">
        <f>IF('様式４－１算出資料'!S397=0,0,'様式４－１算出資料'!S397)</f>
        <v>0</v>
      </c>
      <c r="U40" s="7">
        <f>IF('様式４－１算出資料'!S398=0,0,'様式４－１算出資料'!S398)</f>
        <v>0</v>
      </c>
      <c r="V40" s="7">
        <f>IF('様式４－１算出資料'!S399=0,0,'様式４－１算出資料'!S399)</f>
        <v>0</v>
      </c>
      <c r="W40" s="7">
        <f>IF('様式４－１算出資料'!S400=0,0,'様式４－１算出資料'!S400)</f>
        <v>0</v>
      </c>
      <c r="X40" s="7">
        <f>IF('様式４－１算出資料'!S401=0,0,'様式４－１算出資料'!S401)</f>
        <v>0</v>
      </c>
      <c r="Y40" s="7">
        <f t="shared" si="1"/>
        <v>0</v>
      </c>
      <c r="Z40" s="10">
        <f>IF('様式４－１算出資料'!S402=0,0,'様式４－１算出資料'!S402)</f>
        <v>0</v>
      </c>
      <c r="AA40" s="9">
        <f>IF('様式４－１算出資料'!S403=0,0,'様式４－１算出資料'!S403)</f>
        <v>0</v>
      </c>
      <c r="AB40" s="7">
        <f>IF('様式４－１算出資料'!S404=0,0,'様式４－１算出資料'!S404)</f>
        <v>0</v>
      </c>
      <c r="AC40" s="7">
        <f>IF('様式４－１算出資料'!S405=0,0,'様式４－１算出資料'!S405)</f>
        <v>0</v>
      </c>
      <c r="AD40" s="7">
        <f>IF('様式４－１算出資料'!S406=0,0,'様式４－１算出資料'!S406)</f>
        <v>0</v>
      </c>
      <c r="AE40" s="7">
        <f>IF('様式４－１算出資料'!S407=0,0,'様式４－１算出資料'!S407)</f>
        <v>0</v>
      </c>
      <c r="AF40" s="8">
        <f t="shared" si="2"/>
        <v>0</v>
      </c>
      <c r="AG40" s="9">
        <f t="shared" si="3"/>
        <v>0</v>
      </c>
      <c r="AH40" s="18"/>
      <c r="AJ40" s="32"/>
    </row>
    <row r="41" spans="1:36" ht="45.75" customHeight="1">
      <c r="A41" s="105">
        <f>IF('様式４－１算出資料'!A409="","",'様式４－１算出資料'!A409)</f>
      </c>
      <c r="B41" s="115"/>
      <c r="C41" s="69">
        <f>IF('様式４－１算出資料'!B409="","",'様式４－１算出資料'!B409)</f>
      </c>
      <c r="D41" s="118"/>
      <c r="E41" s="6" t="s">
        <v>38</v>
      </c>
      <c r="F41" s="121"/>
      <c r="G41" s="124"/>
      <c r="H41" s="125"/>
      <c r="I41" s="126"/>
      <c r="J41" s="126"/>
      <c r="K41" s="126"/>
      <c r="L41" s="126"/>
      <c r="M41" s="127"/>
      <c r="N41" s="11">
        <f t="shared" si="0"/>
        <v>0</v>
      </c>
      <c r="O41" s="136"/>
      <c r="P41" s="6" t="s">
        <v>29</v>
      </c>
      <c r="Q41" s="121"/>
      <c r="R41" s="10">
        <f>IF('様式４－１算出資料'!T409=0,0,'様式４－１算出資料'!T409)</f>
        <v>0</v>
      </c>
      <c r="S41" s="10">
        <f>IF('様式４－１算出資料'!S409=0,0,'様式４－１算出資料'!S409)</f>
        <v>0</v>
      </c>
      <c r="T41" s="7">
        <f>IF('様式４－１算出資料'!S410=0,0,'様式４－１算出資料'!S410)</f>
        <v>0</v>
      </c>
      <c r="U41" s="7">
        <f>IF('様式４－１算出資料'!S411=0,0,'様式４－１算出資料'!S411)</f>
        <v>0</v>
      </c>
      <c r="V41" s="7">
        <f>IF('様式４－１算出資料'!S412=0,0,'様式４－１算出資料'!S412)</f>
        <v>0</v>
      </c>
      <c r="W41" s="7">
        <f>IF('様式４－１算出資料'!S413=0,0,'様式４－１算出資料'!S413)</f>
        <v>0</v>
      </c>
      <c r="X41" s="7">
        <f>IF('様式４－１算出資料'!S414=0,0,'様式４－１算出資料'!S414)</f>
        <v>0</v>
      </c>
      <c r="Y41" s="7">
        <f t="shared" si="1"/>
        <v>0</v>
      </c>
      <c r="Z41" s="10">
        <f>IF('様式４－１算出資料'!S415=0,0,'様式４－１算出資料'!S415)</f>
        <v>0</v>
      </c>
      <c r="AA41" s="9">
        <f>IF('様式４－１算出資料'!S416=0,0,'様式４－１算出資料'!S416)</f>
        <v>0</v>
      </c>
      <c r="AB41" s="7">
        <f>IF('様式４－１算出資料'!S417=0,0,'様式４－１算出資料'!S417)</f>
        <v>0</v>
      </c>
      <c r="AC41" s="7">
        <f>IF('様式４－１算出資料'!S418=0,0,'様式４－１算出資料'!S418)</f>
        <v>0</v>
      </c>
      <c r="AD41" s="7">
        <f>IF('様式４－１算出資料'!S419=0,0,'様式４－１算出資料'!S419)</f>
        <v>0</v>
      </c>
      <c r="AE41" s="7">
        <f>IF('様式４－１算出資料'!S420=0,0,'様式４－１算出資料'!S420)</f>
        <v>0</v>
      </c>
      <c r="AF41" s="8">
        <f t="shared" si="2"/>
        <v>0</v>
      </c>
      <c r="AG41" s="9">
        <f t="shared" si="3"/>
        <v>0</v>
      </c>
      <c r="AH41" s="18"/>
      <c r="AJ41" s="32"/>
    </row>
    <row r="42" spans="1:36" ht="45.75" customHeight="1">
      <c r="A42" s="105">
        <f>IF('様式４－１算出資料'!A422="","",'様式４－１算出資料'!A422)</f>
      </c>
      <c r="B42" s="115"/>
      <c r="C42" s="69">
        <f>IF('様式４－１算出資料'!B422="","",'様式４－１算出資料'!B422)</f>
      </c>
      <c r="D42" s="118"/>
      <c r="E42" s="6" t="s">
        <v>38</v>
      </c>
      <c r="F42" s="121"/>
      <c r="G42" s="124"/>
      <c r="H42" s="125"/>
      <c r="I42" s="126"/>
      <c r="J42" s="126"/>
      <c r="K42" s="126"/>
      <c r="L42" s="126"/>
      <c r="M42" s="127"/>
      <c r="N42" s="11">
        <f t="shared" si="0"/>
        <v>0</v>
      </c>
      <c r="O42" s="136"/>
      <c r="P42" s="6" t="s">
        <v>140</v>
      </c>
      <c r="Q42" s="121"/>
      <c r="R42" s="10">
        <f>IF('様式４－１算出資料'!T422=0,0,'様式４－１算出資料'!T422)</f>
        <v>0</v>
      </c>
      <c r="S42" s="10">
        <f>IF('様式４－１算出資料'!S422=0,0,'様式４－１算出資料'!S422)</f>
        <v>0</v>
      </c>
      <c r="T42" s="7">
        <f>IF('様式４－１算出資料'!S423=0,0,'様式４－１算出資料'!S423)</f>
        <v>0</v>
      </c>
      <c r="U42" s="7">
        <f>IF('様式４－１算出資料'!S424=0,0,'様式４－１算出資料'!S424)</f>
        <v>0</v>
      </c>
      <c r="V42" s="7">
        <f>IF('様式４－１算出資料'!S425=0,0,'様式４－１算出資料'!S425)</f>
        <v>0</v>
      </c>
      <c r="W42" s="7">
        <f>IF('様式４－１算出資料'!S426=0,0,'様式４－１算出資料'!S426)</f>
        <v>0</v>
      </c>
      <c r="X42" s="7">
        <f>IF('様式４－１算出資料'!S427=0,0,'様式４－１算出資料'!S427)</f>
        <v>0</v>
      </c>
      <c r="Y42" s="7">
        <f t="shared" si="1"/>
        <v>0</v>
      </c>
      <c r="Z42" s="10">
        <f>IF('様式４－１算出資料'!S428=0,0,'様式４－１算出資料'!S428)</f>
        <v>0</v>
      </c>
      <c r="AA42" s="9">
        <f>IF('様式４－１算出資料'!S429=0,0,'様式４－１算出資料'!S429)</f>
        <v>0</v>
      </c>
      <c r="AB42" s="7">
        <f>IF('様式４－１算出資料'!S430=0,0,'様式４－１算出資料'!S430)</f>
        <v>0</v>
      </c>
      <c r="AC42" s="7">
        <f>IF('様式４－１算出資料'!S431=0,0,'様式４－１算出資料'!S431)</f>
        <v>0</v>
      </c>
      <c r="AD42" s="7">
        <f>IF('様式４－１算出資料'!S432=0,0,'様式４－１算出資料'!S432)</f>
        <v>0</v>
      </c>
      <c r="AE42" s="7">
        <f>IF('様式４－１算出資料'!S433=0,0,'様式４－１算出資料'!S433)</f>
        <v>0</v>
      </c>
      <c r="AF42" s="8">
        <f t="shared" si="2"/>
        <v>0</v>
      </c>
      <c r="AG42" s="9">
        <f t="shared" si="3"/>
        <v>0</v>
      </c>
      <c r="AH42" s="18"/>
      <c r="AJ42" s="32">
        <f>'参照資料'!A32</f>
        <v>0</v>
      </c>
    </row>
    <row r="43" spans="1:36" ht="45.75" customHeight="1">
      <c r="A43" s="105">
        <f>IF('様式４－１算出資料'!A435="","",'様式４－１算出資料'!A435)</f>
      </c>
      <c r="B43" s="115"/>
      <c r="C43" s="69">
        <f>IF('様式４－１算出資料'!B435="","",'様式４－１算出資料'!B435)</f>
      </c>
      <c r="D43" s="118"/>
      <c r="E43" s="6" t="s">
        <v>38</v>
      </c>
      <c r="F43" s="121"/>
      <c r="G43" s="124"/>
      <c r="H43" s="125"/>
      <c r="I43" s="126"/>
      <c r="J43" s="126"/>
      <c r="K43" s="126"/>
      <c r="L43" s="126"/>
      <c r="M43" s="127"/>
      <c r="N43" s="11">
        <f t="shared" si="0"/>
        <v>0</v>
      </c>
      <c r="O43" s="136"/>
      <c r="P43" s="6" t="s">
        <v>140</v>
      </c>
      <c r="Q43" s="121"/>
      <c r="R43" s="10">
        <f>IF('様式４－１算出資料'!T435=0,0,'様式４－１算出資料'!T435)</f>
        <v>0</v>
      </c>
      <c r="S43" s="10">
        <f>IF('様式４－１算出資料'!S435=0,0,'様式４－１算出資料'!S435)</f>
        <v>0</v>
      </c>
      <c r="T43" s="7">
        <f>IF('様式４－１算出資料'!S436=0,0,'様式４－１算出資料'!S436)</f>
        <v>0</v>
      </c>
      <c r="U43" s="7">
        <f>IF('様式４－１算出資料'!S437=0,0,'様式４－１算出資料'!S437)</f>
        <v>0</v>
      </c>
      <c r="V43" s="7">
        <f>IF('様式４－１算出資料'!S438=0,0,'様式４－１算出資料'!S438)</f>
        <v>0</v>
      </c>
      <c r="W43" s="7">
        <f>IF('様式４－１算出資料'!S439=0,0,'様式４－１算出資料'!S439)</f>
        <v>0</v>
      </c>
      <c r="X43" s="7">
        <f>IF('様式４－１算出資料'!S440=0,0,'様式４－１算出資料'!S440)</f>
        <v>0</v>
      </c>
      <c r="Y43" s="7">
        <f t="shared" si="1"/>
        <v>0</v>
      </c>
      <c r="Z43" s="10">
        <f>IF('様式４－１算出資料'!S441=0,0,'様式４－１算出資料'!S441)</f>
        <v>0</v>
      </c>
      <c r="AA43" s="9">
        <f>IF('様式４－１算出資料'!S442=0,0,'様式４－１算出資料'!S442)</f>
        <v>0</v>
      </c>
      <c r="AB43" s="7">
        <f>IF('様式４－１算出資料'!S443=0,0,'様式４－１算出資料'!S443)</f>
        <v>0</v>
      </c>
      <c r="AC43" s="7">
        <f>IF('様式４－１算出資料'!S444=0,0,'様式４－１算出資料'!S444)</f>
        <v>0</v>
      </c>
      <c r="AD43" s="7">
        <f>IF('様式４－１算出資料'!S445=0,0,'様式４－１算出資料'!S445)</f>
        <v>0</v>
      </c>
      <c r="AE43" s="7">
        <f>IF('様式４－１算出資料'!S446=0,0,'様式４－１算出資料'!S446)</f>
        <v>0</v>
      </c>
      <c r="AF43" s="8">
        <f t="shared" si="2"/>
        <v>0</v>
      </c>
      <c r="AG43" s="9">
        <f t="shared" si="3"/>
        <v>0</v>
      </c>
      <c r="AH43" s="18"/>
      <c r="AJ43" s="32">
        <f>'参照資料'!A33</f>
        <v>0</v>
      </c>
    </row>
    <row r="44" spans="1:34" ht="45.75" customHeight="1">
      <c r="A44" s="105">
        <f>IF('様式４－１算出資料'!A448="","",'様式４－１算出資料'!A448)</f>
      </c>
      <c r="B44" s="115"/>
      <c r="C44" s="69">
        <f>IF('様式４－１算出資料'!B448="","",'様式４－１算出資料'!B448)</f>
      </c>
      <c r="D44" s="118"/>
      <c r="E44" s="6" t="s">
        <v>38</v>
      </c>
      <c r="F44" s="121"/>
      <c r="G44" s="124"/>
      <c r="H44" s="125"/>
      <c r="I44" s="126"/>
      <c r="J44" s="126"/>
      <c r="K44" s="126"/>
      <c r="L44" s="126"/>
      <c r="M44" s="127"/>
      <c r="N44" s="11">
        <f t="shared" si="0"/>
        <v>0</v>
      </c>
      <c r="O44" s="136"/>
      <c r="P44" s="6" t="s">
        <v>140</v>
      </c>
      <c r="Q44" s="121"/>
      <c r="R44" s="10">
        <f>IF('様式４－１算出資料'!T448=0,0,'様式４－１算出資料'!T448)</f>
        <v>0</v>
      </c>
      <c r="S44" s="10">
        <f>IF('様式４－１算出資料'!S448=0,0,'様式４－１算出資料'!S448)</f>
        <v>0</v>
      </c>
      <c r="T44" s="7">
        <f>IF('様式４－１算出資料'!S449=0,0,'様式４－１算出資料'!S449)</f>
        <v>0</v>
      </c>
      <c r="U44" s="7">
        <f>IF('様式４－１算出資料'!S450=0,0,'様式４－１算出資料'!S450)</f>
        <v>0</v>
      </c>
      <c r="V44" s="7">
        <f>IF('様式４－１算出資料'!S451=0,0,'様式４－１算出資料'!S451)</f>
        <v>0</v>
      </c>
      <c r="W44" s="7">
        <f>IF('様式４－１算出資料'!S452=0,0,'様式４－１算出資料'!S452)</f>
        <v>0</v>
      </c>
      <c r="X44" s="7">
        <f>IF('様式４－１算出資料'!S453=0,0,'様式４－１算出資料'!S453)</f>
        <v>0</v>
      </c>
      <c r="Y44" s="7">
        <f t="shared" si="1"/>
        <v>0</v>
      </c>
      <c r="Z44" s="10">
        <f>IF('様式４－１算出資料'!S454=0,0,'様式４－１算出資料'!S454)</f>
        <v>0</v>
      </c>
      <c r="AA44" s="9">
        <f>IF('様式４－１算出資料'!S455=0,0,'様式４－１算出資料'!S455)</f>
        <v>0</v>
      </c>
      <c r="AB44" s="7">
        <f>IF('様式４－１算出資料'!S456=0,0,'様式４－１算出資料'!S456)</f>
        <v>0</v>
      </c>
      <c r="AC44" s="7">
        <f>IF('様式４－１算出資料'!S457=0,0,'様式４－１算出資料'!S457)</f>
        <v>0</v>
      </c>
      <c r="AD44" s="7">
        <f>IF('様式４－１算出資料'!S458=0,0,'様式４－１算出資料'!S458)</f>
        <v>0</v>
      </c>
      <c r="AE44" s="7">
        <f>IF('様式４－１算出資料'!S459=0,0,'様式４－１算出資料'!S459)</f>
        <v>0</v>
      </c>
      <c r="AF44" s="8">
        <f t="shared" si="2"/>
        <v>0</v>
      </c>
      <c r="AG44" s="9">
        <f t="shared" si="3"/>
        <v>0</v>
      </c>
      <c r="AH44" s="18"/>
    </row>
    <row r="45" spans="1:34" ht="45.75" customHeight="1">
      <c r="A45" s="105">
        <f>IF('様式４－１算出資料'!A461="","",'様式４－１算出資料'!A461)</f>
      </c>
      <c r="B45" s="115"/>
      <c r="C45" s="69">
        <f>IF('様式４－１算出資料'!B461="","",'様式４－１算出資料'!B461)</f>
      </c>
      <c r="D45" s="118"/>
      <c r="E45" s="6" t="s">
        <v>38</v>
      </c>
      <c r="F45" s="121"/>
      <c r="G45" s="124"/>
      <c r="H45" s="125"/>
      <c r="I45" s="126"/>
      <c r="J45" s="126"/>
      <c r="K45" s="126"/>
      <c r="L45" s="126"/>
      <c r="M45" s="127"/>
      <c r="N45" s="11">
        <f t="shared" si="0"/>
        <v>0</v>
      </c>
      <c r="O45" s="136"/>
      <c r="P45" s="6" t="s">
        <v>140</v>
      </c>
      <c r="Q45" s="121"/>
      <c r="R45" s="10">
        <f>IF('様式４－１算出資料'!T461=0,0,'様式４－１算出資料'!T461)</f>
        <v>0</v>
      </c>
      <c r="S45" s="10">
        <f>IF('様式４－１算出資料'!S461=0,0,'様式４－１算出資料'!S461)</f>
        <v>0</v>
      </c>
      <c r="T45" s="7">
        <f>IF('様式４－１算出資料'!S462=0,0,'様式４－１算出資料'!S462)</f>
        <v>0</v>
      </c>
      <c r="U45" s="7">
        <f>IF('様式４－１算出資料'!S463=0,0,'様式４－１算出資料'!S463)</f>
        <v>0</v>
      </c>
      <c r="V45" s="7">
        <f>IF('様式４－１算出資料'!S464=0,0,'様式４－１算出資料'!S464)</f>
        <v>0</v>
      </c>
      <c r="W45" s="7">
        <f>IF('様式４－１算出資料'!S465=0,0,'様式４－１算出資料'!S465)</f>
        <v>0</v>
      </c>
      <c r="X45" s="7">
        <f>IF('様式４－１算出資料'!S466=0,0,'様式４－１算出資料'!S466)</f>
        <v>0</v>
      </c>
      <c r="Y45" s="7">
        <f t="shared" si="1"/>
        <v>0</v>
      </c>
      <c r="Z45" s="10">
        <f>IF('様式４－１算出資料'!S467=0,0,'様式４－１算出資料'!S467)</f>
        <v>0</v>
      </c>
      <c r="AA45" s="9">
        <f>IF('様式４－１算出資料'!S468=0,0,'様式４－１算出資料'!S468)</f>
        <v>0</v>
      </c>
      <c r="AB45" s="7">
        <f>IF('様式４－１算出資料'!S469=0,0,'様式４－１算出資料'!S469)</f>
        <v>0</v>
      </c>
      <c r="AC45" s="7">
        <f>IF('様式４－１算出資料'!S470=0,0,'様式４－１算出資料'!S470)</f>
        <v>0</v>
      </c>
      <c r="AD45" s="7">
        <f>IF('様式４－１算出資料'!S471=0,0,'様式４－１算出資料'!S471)</f>
        <v>0</v>
      </c>
      <c r="AE45" s="7">
        <f>IF('様式４－１算出資料'!S472=0,0,'様式４－１算出資料'!S472)</f>
        <v>0</v>
      </c>
      <c r="AF45" s="8">
        <f t="shared" si="2"/>
        <v>0</v>
      </c>
      <c r="AG45" s="9">
        <f t="shared" si="3"/>
        <v>0</v>
      </c>
      <c r="AH45" s="18"/>
    </row>
    <row r="46" spans="1:34" ht="45.75" customHeight="1">
      <c r="A46" s="105">
        <f>IF('様式４－１算出資料'!A474="","",'様式４－１算出資料'!A474)</f>
      </c>
      <c r="B46" s="115"/>
      <c r="C46" s="69">
        <f>IF('様式４－１算出資料'!B474="","",'様式４－１算出資料'!B474)</f>
      </c>
      <c r="D46" s="118"/>
      <c r="E46" s="6" t="s">
        <v>38</v>
      </c>
      <c r="F46" s="121"/>
      <c r="G46" s="124"/>
      <c r="H46" s="125"/>
      <c r="I46" s="126"/>
      <c r="J46" s="126"/>
      <c r="K46" s="126"/>
      <c r="L46" s="126"/>
      <c r="M46" s="127"/>
      <c r="N46" s="11">
        <f t="shared" si="0"/>
        <v>0</v>
      </c>
      <c r="O46" s="136"/>
      <c r="P46" s="6" t="s">
        <v>140</v>
      </c>
      <c r="Q46" s="121"/>
      <c r="R46" s="10">
        <f>IF('様式４－１算出資料'!T474=0,0,'様式４－１算出資料'!T474)</f>
        <v>0</v>
      </c>
      <c r="S46" s="10">
        <f>IF('様式４－１算出資料'!S474=0,0,'様式４－１算出資料'!S474)</f>
        <v>0</v>
      </c>
      <c r="T46" s="7">
        <f>IF('様式４－１算出資料'!S475=0,0,'様式４－１算出資料'!S475)</f>
        <v>0</v>
      </c>
      <c r="U46" s="7">
        <f>IF('様式４－１算出資料'!S476=0,0,'様式４－１算出資料'!S476)</f>
        <v>0</v>
      </c>
      <c r="V46" s="7">
        <f>IF('様式４－１算出資料'!S477=0,0,'様式４－１算出資料'!S477)</f>
        <v>0</v>
      </c>
      <c r="W46" s="7">
        <f>IF('様式４－１算出資料'!S478=0,0,'様式４－１算出資料'!S478)</f>
        <v>0</v>
      </c>
      <c r="X46" s="7">
        <f>IF('様式４－１算出資料'!S479=0,0,'様式４－１算出資料'!S479)</f>
        <v>0</v>
      </c>
      <c r="Y46" s="7">
        <f t="shared" si="1"/>
        <v>0</v>
      </c>
      <c r="Z46" s="10">
        <f>IF('様式４－１算出資料'!S480=0,0,'様式４－１算出資料'!S480)</f>
        <v>0</v>
      </c>
      <c r="AA46" s="9">
        <f>IF('様式４－１算出資料'!S481=0,0,'様式４－１算出資料'!S481)</f>
        <v>0</v>
      </c>
      <c r="AB46" s="7">
        <f>IF('様式４－１算出資料'!S482=0,0,'様式４－１算出資料'!S482)</f>
        <v>0</v>
      </c>
      <c r="AC46" s="7">
        <f>IF('様式４－１算出資料'!S483=0,0,'様式４－１算出資料'!S483)</f>
        <v>0</v>
      </c>
      <c r="AD46" s="7">
        <f>IF('様式４－１算出資料'!S484=0,0,'様式４－１算出資料'!S484)</f>
        <v>0</v>
      </c>
      <c r="AE46" s="7">
        <f>IF('様式４－１算出資料'!S485=0,0,'様式４－１算出資料'!S485)</f>
        <v>0</v>
      </c>
      <c r="AF46" s="8">
        <f t="shared" si="2"/>
        <v>0</v>
      </c>
      <c r="AG46" s="9">
        <f t="shared" si="3"/>
        <v>0</v>
      </c>
      <c r="AH46" s="18"/>
    </row>
    <row r="47" spans="1:34" s="19" customFormat="1" ht="45.75" customHeight="1" thickBot="1">
      <c r="A47" s="106">
        <f>IF('様式４－１算出資料'!A487="","",'様式４－１算出資料'!A487)</f>
      </c>
      <c r="B47" s="116"/>
      <c r="C47" s="80">
        <f>IF('様式４－１算出資料'!B487="","",'様式４－１算出資料'!B487)</f>
      </c>
      <c r="D47" s="119"/>
      <c r="E47" s="81" t="s">
        <v>38</v>
      </c>
      <c r="F47" s="122"/>
      <c r="G47" s="128"/>
      <c r="H47" s="129"/>
      <c r="I47" s="130"/>
      <c r="J47" s="130"/>
      <c r="K47" s="130"/>
      <c r="L47" s="130"/>
      <c r="M47" s="131"/>
      <c r="N47" s="82">
        <f t="shared" si="0"/>
        <v>0</v>
      </c>
      <c r="O47" s="137"/>
      <c r="P47" s="81" t="s">
        <v>140</v>
      </c>
      <c r="Q47" s="122"/>
      <c r="R47" s="83">
        <f>IF('様式４－１算出資料'!T487=0,0,'様式４－１算出資料'!T487)</f>
        <v>0</v>
      </c>
      <c r="S47" s="83">
        <f>IF('様式４－１算出資料'!S487=0,0,'様式４－１算出資料'!S487)</f>
        <v>0</v>
      </c>
      <c r="T47" s="84">
        <f>IF('様式４－１算出資料'!S488=0,0,'様式４－１算出資料'!S488)</f>
        <v>0</v>
      </c>
      <c r="U47" s="84">
        <f>IF('様式４－１算出資料'!S489=0,0,'様式４－１算出資料'!S489)</f>
        <v>0</v>
      </c>
      <c r="V47" s="84">
        <f>IF('様式４－１算出資料'!S490=0,0,'様式４－１算出資料'!S490)</f>
        <v>0</v>
      </c>
      <c r="W47" s="84">
        <f>IF('様式４－１算出資料'!S491=0,0,'様式４－１算出資料'!S491)</f>
        <v>0</v>
      </c>
      <c r="X47" s="84">
        <f>IF('様式４－１算出資料'!S492=0,0,'様式４－１算出資料'!S492)</f>
        <v>0</v>
      </c>
      <c r="Y47" s="84">
        <f t="shared" si="1"/>
        <v>0</v>
      </c>
      <c r="Z47" s="83">
        <f>IF('様式４－１算出資料'!S493=0,0,'様式４－１算出資料'!S493)</f>
        <v>0</v>
      </c>
      <c r="AA47" s="85">
        <f>IF('様式４－１算出資料'!S494=0,0,'様式４－１算出資料'!S494)</f>
        <v>0</v>
      </c>
      <c r="AB47" s="84">
        <f>IF('様式４－１算出資料'!S495=0,0,'様式４－１算出資料'!S495)</f>
        <v>0</v>
      </c>
      <c r="AC47" s="84">
        <f>IF('様式４－１算出資料'!S496=0,0,'様式４－１算出資料'!S496)</f>
        <v>0</v>
      </c>
      <c r="AD47" s="84">
        <f>IF('様式４－１算出資料'!S497=0,0,'様式４－１算出資料'!S497)</f>
        <v>0</v>
      </c>
      <c r="AE47" s="84">
        <f>IF('様式４－１算出資料'!S498=0,0,'様式４－１算出資料'!S498)</f>
        <v>0</v>
      </c>
      <c r="AF47" s="86">
        <f t="shared" si="2"/>
        <v>0</v>
      </c>
      <c r="AG47" s="85">
        <f t="shared" si="3"/>
        <v>0</v>
      </c>
      <c r="AH47" s="87"/>
    </row>
  </sheetData>
  <sheetProtection sheet="1"/>
  <mergeCells count="20">
    <mergeCell ref="AF3:AG3"/>
    <mergeCell ref="AF4:AG4"/>
    <mergeCell ref="AF5:AG5"/>
    <mergeCell ref="A1:P2"/>
    <mergeCell ref="R7:R9"/>
    <mergeCell ref="S7:AG7"/>
    <mergeCell ref="AH7:AH9"/>
    <mergeCell ref="S8:Y8"/>
    <mergeCell ref="Z8:AF8"/>
    <mergeCell ref="AG8:AG9"/>
    <mergeCell ref="A6:B6"/>
    <mergeCell ref="C6:N6"/>
    <mergeCell ref="O6:AH6"/>
    <mergeCell ref="A7:A9"/>
    <mergeCell ref="B7:B9"/>
    <mergeCell ref="C7:C9"/>
    <mergeCell ref="D7:F9"/>
    <mergeCell ref="G7:G9"/>
    <mergeCell ref="H7:N8"/>
    <mergeCell ref="O7:Q9"/>
  </mergeCells>
  <printOptions horizontalCentered="1"/>
  <pageMargins left="0.3937007874015748" right="0.3937007874015748" top="0.4330708661417323" bottom="0.4330708661417323" header="0.31496062992125984" footer="0.1968503937007874"/>
  <pageSetup horizontalDpi="600" verticalDpi="600" orientation="landscape" paperSize="8" scale="85" r:id="rId2"/>
  <headerFooter alignWithMargins="0">
    <oddFooter>&amp;C&amp;P ページ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I29" sqref="I29"/>
    </sheetView>
  </sheetViews>
  <sheetFormatPr defaultColWidth="9.00390625" defaultRowHeight="15" customHeight="1"/>
  <cols>
    <col min="1" max="1" width="33.25390625" style="36" bestFit="1" customWidth="1"/>
    <col min="2" max="5" width="10.625" style="36" customWidth="1"/>
    <col min="6" max="16384" width="9.00390625" style="36" customWidth="1"/>
  </cols>
  <sheetData>
    <row r="1" spans="1:6" ht="15" customHeight="1">
      <c r="A1" s="20" t="s">
        <v>42</v>
      </c>
      <c r="B1" s="21"/>
      <c r="C1" s="21"/>
      <c r="D1" s="21"/>
      <c r="E1" s="21"/>
      <c r="F1" s="22"/>
    </row>
    <row r="2" spans="2:7" ht="15" customHeight="1">
      <c r="B2" s="28"/>
      <c r="C2" s="28"/>
      <c r="D2" s="28"/>
      <c r="E2" s="28"/>
      <c r="G2" s="36" t="s">
        <v>44</v>
      </c>
    </row>
    <row r="3" spans="1:19" ht="15" customHeight="1">
      <c r="A3" s="29"/>
      <c r="G3" s="37" t="s">
        <v>45</v>
      </c>
      <c r="H3" s="254">
        <v>1</v>
      </c>
      <c r="I3" s="254">
        <v>2</v>
      </c>
      <c r="J3" s="254">
        <v>3</v>
      </c>
      <c r="K3" s="254">
        <v>4</v>
      </c>
      <c r="L3" s="254">
        <v>5</v>
      </c>
      <c r="M3" s="254">
        <v>6</v>
      </c>
      <c r="N3" s="254">
        <v>7</v>
      </c>
      <c r="O3" s="254">
        <v>8</v>
      </c>
      <c r="P3" s="254">
        <v>9</v>
      </c>
      <c r="Q3" s="254">
        <v>10</v>
      </c>
      <c r="R3" s="254">
        <v>11</v>
      </c>
      <c r="S3" s="254">
        <v>12</v>
      </c>
    </row>
    <row r="4" spans="2:19" ht="15" customHeight="1">
      <c r="B4" s="31"/>
      <c r="C4" s="31"/>
      <c r="G4" s="39" t="s">
        <v>46</v>
      </c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</row>
    <row r="5" spans="1:19" ht="15" customHeight="1">
      <c r="A5" s="35" t="s">
        <v>0</v>
      </c>
      <c r="B5" s="34" t="s">
        <v>75</v>
      </c>
      <c r="C5" s="34" t="s">
        <v>2</v>
      </c>
      <c r="D5" s="34" t="s">
        <v>43</v>
      </c>
      <c r="E5" s="34" t="s">
        <v>3</v>
      </c>
      <c r="G5" s="40" t="s">
        <v>86</v>
      </c>
      <c r="H5" s="41">
        <v>6.6</v>
      </c>
      <c r="I5" s="41">
        <v>7.6</v>
      </c>
      <c r="J5" s="41">
        <v>9</v>
      </c>
      <c r="K5" s="41">
        <v>10.3</v>
      </c>
      <c r="L5" s="41">
        <v>11.4</v>
      </c>
      <c r="M5" s="41">
        <v>12</v>
      </c>
      <c r="N5" s="41">
        <v>11.8</v>
      </c>
      <c r="O5" s="41">
        <v>10.9</v>
      </c>
      <c r="P5" s="41">
        <v>9.5</v>
      </c>
      <c r="Q5" s="41">
        <v>8.3</v>
      </c>
      <c r="R5" s="41">
        <v>7.1</v>
      </c>
      <c r="S5" s="41">
        <v>6.4</v>
      </c>
    </row>
    <row r="6" spans="1:19" ht="15" customHeight="1">
      <c r="A6" s="25" t="s">
        <v>59</v>
      </c>
      <c r="B6" s="26"/>
      <c r="C6" s="27"/>
      <c r="D6" s="26"/>
      <c r="E6" s="24"/>
      <c r="G6" s="40" t="s">
        <v>87</v>
      </c>
      <c r="H6" s="41">
        <v>6.4</v>
      </c>
      <c r="I6" s="41">
        <v>7.5</v>
      </c>
      <c r="J6" s="41">
        <v>8.9</v>
      </c>
      <c r="K6" s="41">
        <v>10.4</v>
      </c>
      <c r="L6" s="41">
        <v>11.6</v>
      </c>
      <c r="M6" s="41">
        <v>12.3</v>
      </c>
      <c r="N6" s="41">
        <v>12</v>
      </c>
      <c r="O6" s="41">
        <v>11</v>
      </c>
      <c r="P6" s="41">
        <v>9.5</v>
      </c>
      <c r="Q6" s="41">
        <v>8.2</v>
      </c>
      <c r="R6" s="41">
        <v>6.9</v>
      </c>
      <c r="S6" s="41">
        <v>6.2</v>
      </c>
    </row>
    <row r="7" spans="1:5" ht="15" customHeight="1">
      <c r="A7" s="25" t="s">
        <v>60</v>
      </c>
      <c r="B7" s="26"/>
      <c r="C7" s="27"/>
      <c r="D7" s="26"/>
      <c r="E7" s="24"/>
    </row>
    <row r="8" spans="1:5" ht="15" customHeight="1">
      <c r="A8" s="33" t="s">
        <v>61</v>
      </c>
      <c r="B8" s="26"/>
      <c r="C8" s="27"/>
      <c r="D8" s="26"/>
      <c r="E8" s="24"/>
    </row>
    <row r="9" spans="1:5" ht="15" customHeight="1">
      <c r="A9" s="33" t="s">
        <v>62</v>
      </c>
      <c r="B9" s="26"/>
      <c r="C9" s="27"/>
      <c r="D9" s="26"/>
      <c r="E9" s="24"/>
    </row>
    <row r="10" spans="1:16" ht="15" customHeight="1">
      <c r="A10" s="33" t="s">
        <v>76</v>
      </c>
      <c r="B10" s="26">
        <v>100</v>
      </c>
      <c r="C10" s="27">
        <v>5</v>
      </c>
      <c r="D10" s="26">
        <v>60</v>
      </c>
      <c r="E10" s="24">
        <v>65</v>
      </c>
      <c r="G10" s="36" t="s">
        <v>47</v>
      </c>
      <c r="I10" s="42"/>
      <c r="J10" s="42"/>
      <c r="K10" s="42"/>
      <c r="L10" s="42"/>
      <c r="M10" s="42"/>
      <c r="N10" s="42"/>
      <c r="O10" s="42"/>
      <c r="P10" s="42"/>
    </row>
    <row r="11" spans="1:16" ht="15" customHeight="1">
      <c r="A11" s="33" t="s">
        <v>77</v>
      </c>
      <c r="B11" s="26">
        <v>100</v>
      </c>
      <c r="C11" s="27">
        <v>3.5</v>
      </c>
      <c r="D11" s="26">
        <v>55</v>
      </c>
      <c r="E11" s="24">
        <v>65</v>
      </c>
      <c r="G11" s="38" t="s">
        <v>50</v>
      </c>
      <c r="H11" s="38" t="s">
        <v>88</v>
      </c>
      <c r="I11" s="38">
        <v>4</v>
      </c>
      <c r="J11" s="38">
        <v>5</v>
      </c>
      <c r="K11" s="44">
        <v>6</v>
      </c>
      <c r="L11" s="44">
        <v>7</v>
      </c>
      <c r="M11" s="44">
        <v>8</v>
      </c>
      <c r="N11" s="44">
        <v>9</v>
      </c>
      <c r="O11" s="44">
        <v>10</v>
      </c>
      <c r="P11" s="44">
        <v>11</v>
      </c>
    </row>
    <row r="12" spans="1:16" ht="15" customHeight="1">
      <c r="A12" s="33" t="s">
        <v>78</v>
      </c>
      <c r="B12" s="26">
        <v>95</v>
      </c>
      <c r="C12" s="27">
        <v>7</v>
      </c>
      <c r="D12" s="26">
        <v>73</v>
      </c>
      <c r="E12" s="24">
        <v>80</v>
      </c>
      <c r="G12" s="43">
        <v>1</v>
      </c>
      <c r="H12" s="38" t="s">
        <v>89</v>
      </c>
      <c r="I12" s="45">
        <v>75</v>
      </c>
      <c r="J12" s="45">
        <v>81</v>
      </c>
      <c r="K12" s="46">
        <v>73</v>
      </c>
      <c r="L12" s="46">
        <v>73</v>
      </c>
      <c r="M12" s="46">
        <v>74</v>
      </c>
      <c r="N12" s="46">
        <v>75</v>
      </c>
      <c r="O12" s="46">
        <v>73</v>
      </c>
      <c r="P12" s="46">
        <v>65</v>
      </c>
    </row>
    <row r="13" spans="1:16" ht="15" customHeight="1">
      <c r="A13" s="33" t="s">
        <v>79</v>
      </c>
      <c r="B13" s="26">
        <v>95</v>
      </c>
      <c r="C13" s="27">
        <v>9</v>
      </c>
      <c r="D13" s="26">
        <v>73</v>
      </c>
      <c r="E13" s="24">
        <v>80</v>
      </c>
      <c r="G13" s="43">
        <v>2</v>
      </c>
      <c r="H13" s="38" t="s">
        <v>90</v>
      </c>
      <c r="I13" s="45">
        <v>76</v>
      </c>
      <c r="J13" s="45">
        <v>71</v>
      </c>
      <c r="K13" s="46">
        <v>67</v>
      </c>
      <c r="L13" s="46">
        <v>71</v>
      </c>
      <c r="M13" s="46">
        <v>69</v>
      </c>
      <c r="N13" s="46">
        <v>72</v>
      </c>
      <c r="O13" s="46">
        <v>65</v>
      </c>
      <c r="P13" s="46">
        <v>38</v>
      </c>
    </row>
    <row r="14" spans="1:16" ht="15" customHeight="1">
      <c r="A14" s="33" t="s">
        <v>80</v>
      </c>
      <c r="B14" s="26"/>
      <c r="C14" s="27"/>
      <c r="D14" s="26"/>
      <c r="E14" s="24"/>
      <c r="G14" s="43">
        <v>3</v>
      </c>
      <c r="H14" s="38" t="s">
        <v>91</v>
      </c>
      <c r="I14" s="45">
        <v>73</v>
      </c>
      <c r="J14" s="45">
        <v>73</v>
      </c>
      <c r="K14" s="46">
        <v>70</v>
      </c>
      <c r="L14" s="46">
        <v>71</v>
      </c>
      <c r="M14" s="46">
        <v>69</v>
      </c>
      <c r="N14" s="46">
        <v>75</v>
      </c>
      <c r="O14" s="46">
        <v>61</v>
      </c>
      <c r="P14" s="46">
        <v>57</v>
      </c>
    </row>
    <row r="15" spans="1:16" ht="15" customHeight="1">
      <c r="A15" s="33" t="s">
        <v>81</v>
      </c>
      <c r="B15" s="26">
        <v>100</v>
      </c>
      <c r="C15" s="27">
        <v>4.5</v>
      </c>
      <c r="D15" s="26">
        <v>65</v>
      </c>
      <c r="E15" s="24">
        <v>65</v>
      </c>
      <c r="G15" s="43">
        <v>4</v>
      </c>
      <c r="H15" s="38" t="s">
        <v>92</v>
      </c>
      <c r="I15" s="45">
        <v>53</v>
      </c>
      <c r="J15" s="45">
        <v>69</v>
      </c>
      <c r="K15" s="46">
        <v>80</v>
      </c>
      <c r="L15" s="46">
        <v>76</v>
      </c>
      <c r="M15" s="46">
        <v>68</v>
      </c>
      <c r="N15" s="46">
        <v>50</v>
      </c>
      <c r="O15" s="46">
        <v>52</v>
      </c>
      <c r="P15" s="46">
        <v>43</v>
      </c>
    </row>
    <row r="16" spans="1:16" ht="15" customHeight="1">
      <c r="A16" s="33" t="s">
        <v>82</v>
      </c>
      <c r="B16" s="26">
        <v>95</v>
      </c>
      <c r="C16" s="27">
        <v>7.5</v>
      </c>
      <c r="D16" s="26">
        <v>85</v>
      </c>
      <c r="E16" s="24">
        <v>80</v>
      </c>
      <c r="G16" s="43">
        <v>5</v>
      </c>
      <c r="H16" s="38" t="s">
        <v>93</v>
      </c>
      <c r="I16" s="45">
        <v>75</v>
      </c>
      <c r="J16" s="45">
        <v>74</v>
      </c>
      <c r="K16" s="46">
        <v>67</v>
      </c>
      <c r="L16" s="46">
        <v>73</v>
      </c>
      <c r="M16" s="46">
        <v>66</v>
      </c>
      <c r="N16" s="46">
        <v>80</v>
      </c>
      <c r="O16" s="46">
        <v>73</v>
      </c>
      <c r="P16" s="46">
        <v>43</v>
      </c>
    </row>
    <row r="17" spans="1:16" ht="15" customHeight="1">
      <c r="A17" s="33" t="s">
        <v>83</v>
      </c>
      <c r="B17" s="26">
        <v>100</v>
      </c>
      <c r="C17" s="27">
        <v>6</v>
      </c>
      <c r="D17" s="26">
        <v>55</v>
      </c>
      <c r="E17" s="24">
        <v>75</v>
      </c>
      <c r="G17" s="43">
        <v>6</v>
      </c>
      <c r="H17" s="38" t="s">
        <v>94</v>
      </c>
      <c r="I17" s="45">
        <v>73</v>
      </c>
      <c r="J17" s="45">
        <v>71</v>
      </c>
      <c r="K17" s="46">
        <v>57</v>
      </c>
      <c r="L17" s="46">
        <v>61</v>
      </c>
      <c r="M17" s="46">
        <v>61</v>
      </c>
      <c r="N17" s="46">
        <v>67</v>
      </c>
      <c r="O17" s="46">
        <v>71</v>
      </c>
      <c r="P17" s="46">
        <v>80</v>
      </c>
    </row>
    <row r="18" spans="1:16" ht="15" customHeight="1">
      <c r="A18" s="33" t="s">
        <v>63</v>
      </c>
      <c r="B18" s="26"/>
      <c r="C18" s="27"/>
      <c r="D18" s="26"/>
      <c r="E18" s="24"/>
      <c r="G18" s="43">
        <v>7</v>
      </c>
      <c r="H18" s="38" t="s">
        <v>95</v>
      </c>
      <c r="I18" s="45">
        <v>72</v>
      </c>
      <c r="J18" s="45">
        <v>68</v>
      </c>
      <c r="K18" s="46">
        <v>72</v>
      </c>
      <c r="L18" s="46">
        <v>68</v>
      </c>
      <c r="M18" s="46">
        <v>63</v>
      </c>
      <c r="N18" s="46">
        <v>73</v>
      </c>
      <c r="O18" s="46">
        <v>73</v>
      </c>
      <c r="P18" s="46">
        <v>60</v>
      </c>
    </row>
    <row r="19" spans="1:16" ht="15" customHeight="1">
      <c r="A19" s="33" t="s">
        <v>64</v>
      </c>
      <c r="B19" s="26"/>
      <c r="C19" s="27"/>
      <c r="D19" s="26"/>
      <c r="E19" s="24"/>
      <c r="G19" s="43">
        <v>8</v>
      </c>
      <c r="H19" s="38" t="s">
        <v>96</v>
      </c>
      <c r="I19" s="45">
        <v>82</v>
      </c>
      <c r="J19" s="45">
        <v>71</v>
      </c>
      <c r="K19" s="46">
        <v>70</v>
      </c>
      <c r="L19" s="46">
        <v>69</v>
      </c>
      <c r="M19" s="46">
        <v>65</v>
      </c>
      <c r="N19" s="46">
        <v>80</v>
      </c>
      <c r="O19" s="46">
        <v>81</v>
      </c>
      <c r="P19" s="46">
        <v>88</v>
      </c>
    </row>
    <row r="20" spans="1:5" ht="15" customHeight="1">
      <c r="A20" s="33" t="s">
        <v>65</v>
      </c>
      <c r="B20" s="26"/>
      <c r="C20" s="27"/>
      <c r="D20" s="26"/>
      <c r="E20" s="24"/>
    </row>
    <row r="21" spans="1:5" ht="15" customHeight="1">
      <c r="A21" s="33" t="s">
        <v>66</v>
      </c>
      <c r="B21" s="26"/>
      <c r="C21" s="27"/>
      <c r="D21" s="26"/>
      <c r="E21" s="24"/>
    </row>
    <row r="22" spans="1:5" ht="15" customHeight="1">
      <c r="A22" s="33" t="s">
        <v>67</v>
      </c>
      <c r="B22" s="26"/>
      <c r="C22" s="27"/>
      <c r="D22" s="26"/>
      <c r="E22" s="24"/>
    </row>
    <row r="23" spans="1:5" ht="15" customHeight="1">
      <c r="A23" s="33" t="s">
        <v>68</v>
      </c>
      <c r="B23" s="26"/>
      <c r="C23" s="27"/>
      <c r="D23" s="26"/>
      <c r="E23" s="24"/>
    </row>
    <row r="24" spans="1:5" ht="15" customHeight="1">
      <c r="A24" s="33" t="s">
        <v>69</v>
      </c>
      <c r="B24" s="26"/>
      <c r="C24" s="27"/>
      <c r="D24" s="26"/>
      <c r="E24" s="24"/>
    </row>
    <row r="25" spans="1:5" ht="15" customHeight="1">
      <c r="A25" s="33" t="s">
        <v>70</v>
      </c>
      <c r="B25" s="26"/>
      <c r="C25" s="27"/>
      <c r="D25" s="26"/>
      <c r="E25" s="24"/>
    </row>
    <row r="26" spans="1:5" ht="15" customHeight="1">
      <c r="A26" s="33" t="s">
        <v>71</v>
      </c>
      <c r="B26" s="26"/>
      <c r="C26" s="27"/>
      <c r="D26" s="26"/>
      <c r="E26" s="24"/>
    </row>
    <row r="27" spans="1:5" ht="15" customHeight="1">
      <c r="A27" s="43" t="s">
        <v>84</v>
      </c>
      <c r="B27" s="43">
        <v>100</v>
      </c>
      <c r="C27" s="43">
        <v>6</v>
      </c>
      <c r="D27" s="43">
        <v>75</v>
      </c>
      <c r="E27" s="43">
        <v>30</v>
      </c>
    </row>
    <row r="28" spans="1:5" ht="15" customHeight="1">
      <c r="A28" s="43" t="s">
        <v>72</v>
      </c>
      <c r="B28" s="43">
        <v>100</v>
      </c>
      <c r="C28" s="43">
        <v>6</v>
      </c>
      <c r="D28" s="43">
        <v>75</v>
      </c>
      <c r="E28" s="43">
        <v>25</v>
      </c>
    </row>
    <row r="29" spans="1:5" ht="15" customHeight="1">
      <c r="A29" s="43" t="s">
        <v>85</v>
      </c>
      <c r="B29" s="24">
        <v>100</v>
      </c>
      <c r="C29" s="24">
        <v>6</v>
      </c>
      <c r="D29" s="24">
        <v>75</v>
      </c>
      <c r="E29" s="24">
        <v>30</v>
      </c>
    </row>
    <row r="30" spans="1:5" ht="15" customHeight="1">
      <c r="A30" s="43" t="s">
        <v>73</v>
      </c>
      <c r="B30" s="43">
        <v>100</v>
      </c>
      <c r="C30" s="43">
        <v>4</v>
      </c>
      <c r="D30" s="43">
        <v>75</v>
      </c>
      <c r="E30" s="43">
        <v>25</v>
      </c>
    </row>
    <row r="31" spans="1:5" ht="15" customHeight="1">
      <c r="A31" s="43" t="s">
        <v>74</v>
      </c>
      <c r="B31" s="43">
        <v>100</v>
      </c>
      <c r="C31" s="43">
        <v>4</v>
      </c>
      <c r="D31" s="43">
        <v>75</v>
      </c>
      <c r="E31" s="43">
        <v>30</v>
      </c>
    </row>
  </sheetData>
  <sheetProtection/>
  <mergeCells count="12"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本所農業機械課L4178S</dc:creator>
  <cp:keywords/>
  <dc:description/>
  <cp:lastModifiedBy>本所農業機械課L4178S</cp:lastModifiedBy>
  <cp:lastPrinted>2009-08-21T03:29:26Z</cp:lastPrinted>
  <dcterms:created xsi:type="dcterms:W3CDTF">2009-08-12T07:48:49Z</dcterms:created>
  <dcterms:modified xsi:type="dcterms:W3CDTF">2009-08-21T03:29:44Z</dcterms:modified>
  <cp:category/>
  <cp:version/>
  <cp:contentType/>
  <cp:contentStatus/>
</cp:coreProperties>
</file>